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\Ежедневное меню\"/>
    </mc:Choice>
  </mc:AlternateContent>
  <bookViews>
    <workbookView xWindow="0" yWindow="0" windowWidth="28800" windowHeight="11265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71" i="1" l="1"/>
  <c r="R72" i="1" s="1"/>
  <c r="Q71" i="1"/>
  <c r="Q72" i="1" s="1"/>
  <c r="P71" i="1"/>
  <c r="P72" i="1" s="1"/>
  <c r="O71" i="1"/>
  <c r="O72" i="1" s="1"/>
  <c r="N71" i="1"/>
  <c r="N72" i="1" s="1"/>
  <c r="M71" i="1"/>
  <c r="M72" i="1" s="1"/>
  <c r="L71" i="1"/>
  <c r="L72" i="1" s="1"/>
  <c r="K71" i="1"/>
  <c r="K72" i="1" s="1"/>
  <c r="J71" i="1"/>
  <c r="J72" i="1" s="1"/>
  <c r="I71" i="1"/>
  <c r="I72" i="1" s="1"/>
  <c r="H71" i="1"/>
  <c r="H72" i="1" s="1"/>
  <c r="G71" i="1"/>
  <c r="G72" i="1" s="1"/>
  <c r="F71" i="1"/>
  <c r="F72" i="1" s="1"/>
  <c r="E71" i="1"/>
  <c r="E72" i="1" s="1"/>
  <c r="D71" i="1"/>
  <c r="D72" i="1" s="1"/>
  <c r="C71" i="1"/>
  <c r="C72" i="1" s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R64" i="1"/>
  <c r="R69" i="1" s="1"/>
  <c r="Q64" i="1"/>
  <c r="Q69" i="1" s="1"/>
  <c r="P64" i="1"/>
  <c r="P69" i="1" s="1"/>
  <c r="O64" i="1"/>
  <c r="O69" i="1" s="1"/>
  <c r="N64" i="1"/>
  <c r="N69" i="1" s="1"/>
  <c r="M64" i="1"/>
  <c r="M69" i="1" s="1"/>
  <c r="L64" i="1"/>
  <c r="L69" i="1" s="1"/>
  <c r="K64" i="1"/>
  <c r="K69" i="1" s="1"/>
  <c r="J64" i="1"/>
  <c r="J69" i="1" s="1"/>
  <c r="I64" i="1"/>
  <c r="I69" i="1" s="1"/>
  <c r="H64" i="1"/>
  <c r="H69" i="1" s="1"/>
  <c r="G64" i="1"/>
  <c r="G69" i="1" s="1"/>
  <c r="F64" i="1"/>
  <c r="F69" i="1" s="1"/>
  <c r="E64" i="1"/>
  <c r="E69" i="1" s="1"/>
  <c r="D64" i="1"/>
  <c r="D69" i="1" s="1"/>
  <c r="C64" i="1"/>
  <c r="C69" i="1" s="1"/>
  <c r="E62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R60" i="1"/>
  <c r="R62" i="1" s="1"/>
  <c r="Q60" i="1"/>
  <c r="Q62" i="1" s="1"/>
  <c r="P60" i="1"/>
  <c r="P62" i="1" s="1"/>
  <c r="O60" i="1"/>
  <c r="O62" i="1" s="1"/>
  <c r="N60" i="1"/>
  <c r="N62" i="1" s="1"/>
  <c r="M60" i="1"/>
  <c r="M62" i="1" s="1"/>
  <c r="L60" i="1"/>
  <c r="L62" i="1" s="1"/>
  <c r="K60" i="1"/>
  <c r="K62" i="1" s="1"/>
  <c r="J60" i="1"/>
  <c r="J62" i="1" s="1"/>
  <c r="I60" i="1"/>
  <c r="I62" i="1" s="1"/>
  <c r="H60" i="1"/>
  <c r="H62" i="1" s="1"/>
  <c r="G60" i="1"/>
  <c r="G62" i="1" s="1"/>
  <c r="F60" i="1"/>
  <c r="F62" i="1" s="1"/>
  <c r="E60" i="1"/>
  <c r="D60" i="1"/>
  <c r="D62" i="1" s="1"/>
  <c r="C60" i="1"/>
  <c r="C62" i="1" s="1"/>
  <c r="Q58" i="1"/>
  <c r="M58" i="1"/>
  <c r="I58" i="1"/>
  <c r="E58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R51" i="1"/>
  <c r="R58" i="1" s="1"/>
  <c r="Q51" i="1"/>
  <c r="P51" i="1"/>
  <c r="P58" i="1" s="1"/>
  <c r="O51" i="1"/>
  <c r="O58" i="1" s="1"/>
  <c r="N51" i="1"/>
  <c r="N58" i="1" s="1"/>
  <c r="M51" i="1"/>
  <c r="L51" i="1"/>
  <c r="L58" i="1" s="1"/>
  <c r="K51" i="1"/>
  <c r="K58" i="1" s="1"/>
  <c r="J51" i="1"/>
  <c r="J58" i="1" s="1"/>
  <c r="I51" i="1"/>
  <c r="H51" i="1"/>
  <c r="H58" i="1" s="1"/>
  <c r="G51" i="1"/>
  <c r="G58" i="1" s="1"/>
  <c r="F51" i="1"/>
  <c r="F58" i="1" s="1"/>
  <c r="E51" i="1"/>
  <c r="D51" i="1"/>
  <c r="D58" i="1" s="1"/>
  <c r="C51" i="1"/>
  <c r="C58" i="1" s="1"/>
  <c r="Q49" i="1"/>
  <c r="M49" i="1"/>
  <c r="I49" i="1"/>
  <c r="E49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R47" i="1"/>
  <c r="R49" i="1" s="1"/>
  <c r="Q47" i="1"/>
  <c r="P47" i="1"/>
  <c r="P49" i="1" s="1"/>
  <c r="O47" i="1"/>
  <c r="O49" i="1" s="1"/>
  <c r="N47" i="1"/>
  <c r="N49" i="1" s="1"/>
  <c r="M47" i="1"/>
  <c r="L47" i="1"/>
  <c r="L49" i="1" s="1"/>
  <c r="K47" i="1"/>
  <c r="K49" i="1" s="1"/>
  <c r="J47" i="1"/>
  <c r="J49" i="1" s="1"/>
  <c r="I47" i="1"/>
  <c r="H47" i="1"/>
  <c r="H49" i="1" s="1"/>
  <c r="G47" i="1"/>
  <c r="G49" i="1" s="1"/>
  <c r="F47" i="1"/>
  <c r="F49" i="1" s="1"/>
  <c r="E47" i="1"/>
  <c r="D47" i="1"/>
  <c r="D49" i="1" s="1"/>
  <c r="C47" i="1"/>
  <c r="C49" i="1" s="1"/>
  <c r="Q45" i="1"/>
  <c r="Q73" i="1" s="1"/>
  <c r="M45" i="1"/>
  <c r="M73" i="1" s="1"/>
  <c r="I45" i="1"/>
  <c r="I73" i="1" s="1"/>
  <c r="E45" i="1"/>
  <c r="E73" i="1" s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R40" i="1"/>
  <c r="R45" i="1" s="1"/>
  <c r="R73" i="1" s="1"/>
  <c r="Q40" i="1"/>
  <c r="P40" i="1"/>
  <c r="P45" i="1" s="1"/>
  <c r="P73" i="1" s="1"/>
  <c r="O40" i="1"/>
  <c r="O45" i="1" s="1"/>
  <c r="O73" i="1" s="1"/>
  <c r="N40" i="1"/>
  <c r="N45" i="1" s="1"/>
  <c r="N73" i="1" s="1"/>
  <c r="M40" i="1"/>
  <c r="L40" i="1"/>
  <c r="L45" i="1" s="1"/>
  <c r="L73" i="1" s="1"/>
  <c r="K40" i="1"/>
  <c r="K45" i="1" s="1"/>
  <c r="K73" i="1" s="1"/>
  <c r="J40" i="1"/>
  <c r="J45" i="1" s="1"/>
  <c r="J73" i="1" s="1"/>
  <c r="I40" i="1"/>
  <c r="H40" i="1"/>
  <c r="H45" i="1" s="1"/>
  <c r="H73" i="1" s="1"/>
  <c r="G40" i="1"/>
  <c r="G45" i="1" s="1"/>
  <c r="G73" i="1" s="1"/>
  <c r="F40" i="1"/>
  <c r="F45" i="1" s="1"/>
  <c r="F73" i="1" s="1"/>
  <c r="E40" i="1"/>
  <c r="D40" i="1"/>
  <c r="D45" i="1" s="1"/>
  <c r="D73" i="1" s="1"/>
  <c r="C40" i="1"/>
  <c r="C45" i="1" s="1"/>
  <c r="C73" i="1" s="1"/>
  <c r="R35" i="1"/>
  <c r="R36" i="1" s="1"/>
  <c r="Q35" i="1"/>
  <c r="Q36" i="1" s="1"/>
  <c r="P35" i="1"/>
  <c r="P36" i="1" s="1"/>
  <c r="O35" i="1"/>
  <c r="O36" i="1" s="1"/>
  <c r="N35" i="1"/>
  <c r="N36" i="1" s="1"/>
  <c r="M35" i="1"/>
  <c r="M36" i="1" s="1"/>
  <c r="L35" i="1"/>
  <c r="L36" i="1" s="1"/>
  <c r="K35" i="1"/>
  <c r="K36" i="1" s="1"/>
  <c r="J35" i="1"/>
  <c r="J36" i="1" s="1"/>
  <c r="I35" i="1"/>
  <c r="I36" i="1" s="1"/>
  <c r="H35" i="1"/>
  <c r="H36" i="1" s="1"/>
  <c r="G35" i="1"/>
  <c r="G36" i="1" s="1"/>
  <c r="F35" i="1"/>
  <c r="F36" i="1" s="1"/>
  <c r="E35" i="1"/>
  <c r="E36" i="1" s="1"/>
  <c r="D35" i="1"/>
  <c r="D36" i="1" s="1"/>
  <c r="C35" i="1"/>
  <c r="C36" i="1" s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R28" i="1"/>
  <c r="R33" i="1" s="1"/>
  <c r="Q28" i="1"/>
  <c r="Q33" i="1" s="1"/>
  <c r="P28" i="1"/>
  <c r="P33" i="1" s="1"/>
  <c r="O28" i="1"/>
  <c r="O33" i="1" s="1"/>
  <c r="N28" i="1"/>
  <c r="N33" i="1" s="1"/>
  <c r="M28" i="1"/>
  <c r="M33" i="1" s="1"/>
  <c r="L28" i="1"/>
  <c r="L33" i="1" s="1"/>
  <c r="K28" i="1"/>
  <c r="K33" i="1" s="1"/>
  <c r="J28" i="1"/>
  <c r="J33" i="1" s="1"/>
  <c r="I28" i="1"/>
  <c r="I33" i="1" s="1"/>
  <c r="H28" i="1"/>
  <c r="H33" i="1" s="1"/>
  <c r="G28" i="1"/>
  <c r="G33" i="1" s="1"/>
  <c r="F28" i="1"/>
  <c r="F33" i="1" s="1"/>
  <c r="E28" i="1"/>
  <c r="E33" i="1" s="1"/>
  <c r="D28" i="1"/>
  <c r="D33" i="1" s="1"/>
  <c r="C28" i="1"/>
  <c r="C33" i="1" s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R24" i="1"/>
  <c r="R26" i="1" s="1"/>
  <c r="Q24" i="1"/>
  <c r="Q26" i="1" s="1"/>
  <c r="P24" i="1"/>
  <c r="P26" i="1" s="1"/>
  <c r="O24" i="1"/>
  <c r="O26" i="1" s="1"/>
  <c r="N24" i="1"/>
  <c r="N26" i="1" s="1"/>
  <c r="M24" i="1"/>
  <c r="M26" i="1" s="1"/>
  <c r="L24" i="1"/>
  <c r="L26" i="1" s="1"/>
  <c r="K24" i="1"/>
  <c r="K26" i="1" s="1"/>
  <c r="J24" i="1"/>
  <c r="J26" i="1" s="1"/>
  <c r="I24" i="1"/>
  <c r="I26" i="1" s="1"/>
  <c r="H24" i="1"/>
  <c r="H26" i="1" s="1"/>
  <c r="G24" i="1"/>
  <c r="G26" i="1" s="1"/>
  <c r="F24" i="1"/>
  <c r="F26" i="1" s="1"/>
  <c r="E24" i="1"/>
  <c r="E26" i="1" s="1"/>
  <c r="D24" i="1"/>
  <c r="D26" i="1" s="1"/>
  <c r="C24" i="1"/>
  <c r="C26" i="1" s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R15" i="1"/>
  <c r="R22" i="1" s="1"/>
  <c r="Q15" i="1"/>
  <c r="Q22" i="1" s="1"/>
  <c r="P15" i="1"/>
  <c r="P22" i="1" s="1"/>
  <c r="O15" i="1"/>
  <c r="O22" i="1" s="1"/>
  <c r="N15" i="1"/>
  <c r="N22" i="1" s="1"/>
  <c r="M15" i="1"/>
  <c r="M22" i="1" s="1"/>
  <c r="L15" i="1"/>
  <c r="L22" i="1" s="1"/>
  <c r="K15" i="1"/>
  <c r="K22" i="1" s="1"/>
  <c r="J15" i="1"/>
  <c r="J22" i="1" s="1"/>
  <c r="I15" i="1"/>
  <c r="I22" i="1" s="1"/>
  <c r="H15" i="1"/>
  <c r="H22" i="1" s="1"/>
  <c r="G15" i="1"/>
  <c r="G22" i="1" s="1"/>
  <c r="F15" i="1"/>
  <c r="F22" i="1" s="1"/>
  <c r="E15" i="1"/>
  <c r="E22" i="1" s="1"/>
  <c r="D15" i="1"/>
  <c r="D22" i="1" s="1"/>
  <c r="C15" i="1"/>
  <c r="C22" i="1" s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R11" i="1"/>
  <c r="R13" i="1" s="1"/>
  <c r="Q11" i="1"/>
  <c r="Q13" i="1" s="1"/>
  <c r="P11" i="1"/>
  <c r="P13" i="1" s="1"/>
  <c r="O11" i="1"/>
  <c r="O13" i="1" s="1"/>
  <c r="N11" i="1"/>
  <c r="N13" i="1" s="1"/>
  <c r="M11" i="1"/>
  <c r="M13" i="1" s="1"/>
  <c r="L11" i="1"/>
  <c r="L13" i="1" s="1"/>
  <c r="K11" i="1"/>
  <c r="K13" i="1" s="1"/>
  <c r="J11" i="1"/>
  <c r="J13" i="1" s="1"/>
  <c r="I11" i="1"/>
  <c r="I13" i="1" s="1"/>
  <c r="H11" i="1"/>
  <c r="H13" i="1" s="1"/>
  <c r="G11" i="1"/>
  <c r="G13" i="1" s="1"/>
  <c r="F11" i="1"/>
  <c r="F13" i="1" s="1"/>
  <c r="E11" i="1"/>
  <c r="E13" i="1" s="1"/>
  <c r="D11" i="1"/>
  <c r="D13" i="1" s="1"/>
  <c r="C11" i="1"/>
  <c r="C13" i="1" s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R4" i="1"/>
  <c r="R9" i="1" s="1"/>
  <c r="R37" i="1" s="1"/>
  <c r="Q4" i="1"/>
  <c r="Q9" i="1" s="1"/>
  <c r="Q37" i="1" s="1"/>
  <c r="P4" i="1"/>
  <c r="P9" i="1" s="1"/>
  <c r="P37" i="1" s="1"/>
  <c r="O4" i="1"/>
  <c r="O9" i="1" s="1"/>
  <c r="O37" i="1" s="1"/>
  <c r="N4" i="1"/>
  <c r="N9" i="1" s="1"/>
  <c r="N37" i="1" s="1"/>
  <c r="M4" i="1"/>
  <c r="M9" i="1" s="1"/>
  <c r="M37" i="1" s="1"/>
  <c r="L4" i="1"/>
  <c r="L9" i="1" s="1"/>
  <c r="L37" i="1" s="1"/>
  <c r="K4" i="1"/>
  <c r="K9" i="1" s="1"/>
  <c r="K37" i="1" s="1"/>
  <c r="J4" i="1"/>
  <c r="J9" i="1" s="1"/>
  <c r="J37" i="1" s="1"/>
  <c r="I4" i="1"/>
  <c r="I9" i="1" s="1"/>
  <c r="I37" i="1" s="1"/>
  <c r="H4" i="1"/>
  <c r="H9" i="1" s="1"/>
  <c r="H37" i="1" s="1"/>
  <c r="G4" i="1"/>
  <c r="G9" i="1" s="1"/>
  <c r="G37" i="1" s="1"/>
  <c r="F4" i="1"/>
  <c r="F9" i="1" s="1"/>
  <c r="F37" i="1" s="1"/>
  <c r="E4" i="1"/>
  <c r="E9" i="1" s="1"/>
  <c r="E37" i="1" s="1"/>
  <c r="D4" i="1"/>
  <c r="D9" i="1" s="1"/>
  <c r="D37" i="1" s="1"/>
  <c r="C4" i="1"/>
  <c r="C9" i="1" s="1"/>
  <c r="C37" i="1" s="1"/>
</calcChain>
</file>

<file path=xl/sharedStrings.xml><?xml version="1.0" encoding="utf-8"?>
<sst xmlns="http://schemas.openxmlformats.org/spreadsheetml/2006/main" count="85" uniqueCount="53">
  <si>
    <t>Завтрак I</t>
  </si>
  <si>
    <t>Сыр сычужный твердый порциями (12)</t>
  </si>
  <si>
    <t>Масло сливочное (14)</t>
  </si>
  <si>
    <t>Хлеб пшеничный (80)</t>
  </si>
  <si>
    <t>Итого за Завтрак I</t>
  </si>
  <si>
    <t>Завтрак II</t>
  </si>
  <si>
    <t>112я</t>
  </si>
  <si>
    <t>Яблоки (300)</t>
  </si>
  <si>
    <t>Итого за Завтрак II</t>
  </si>
  <si>
    <t>Обед</t>
  </si>
  <si>
    <t>Бульон костный (170)</t>
  </si>
  <si>
    <t>Хлеб ржаной (100)</t>
  </si>
  <si>
    <t>Итого за Обед</t>
  </si>
  <si>
    <t>Полдник</t>
  </si>
  <si>
    <t>Итого за Полдник</t>
  </si>
  <si>
    <t>Ужин I</t>
  </si>
  <si>
    <t>Картофельное пюре (150)</t>
  </si>
  <si>
    <t>Хлеб пшеничный (110)</t>
  </si>
  <si>
    <t>Итого за Ужин I</t>
  </si>
  <si>
    <t>Ужин II</t>
  </si>
  <si>
    <t>Итого за Ужин II</t>
  </si>
  <si>
    <t>Итого</t>
  </si>
  <si>
    <t>Дети 7-11 лет</t>
  </si>
  <si>
    <t>Хлеб ржаной (150)</t>
  </si>
  <si>
    <t>Картофельное пюре (200)</t>
  </si>
  <si>
    <t>108.</t>
  </si>
  <si>
    <t>Хлеб пшеничный (130)</t>
  </si>
  <si>
    <t>Дети 11-18 лет</t>
  </si>
  <si>
    <t>Кофейный напиток с молоком (200)</t>
  </si>
  <si>
    <t>10.6.4</t>
  </si>
  <si>
    <t>Зефир, глазированный шоколадом (30)</t>
  </si>
  <si>
    <t>11.1.1.11</t>
  </si>
  <si>
    <t>Сок Персиковый (200)</t>
  </si>
  <si>
    <t>Чай с лимоном (200)</t>
  </si>
  <si>
    <t>516.</t>
  </si>
  <si>
    <t>Кефир (200)</t>
  </si>
  <si>
    <t>Овощи натуральные огурцы (150)</t>
  </si>
  <si>
    <t>Компот из плодов или ягод сушеных (200)</t>
  </si>
  <si>
    <t>Овощи натуральные огурцы (100)</t>
  </si>
  <si>
    <t>Макаронные изделия отварные (230)</t>
  </si>
  <si>
    <t>Макаронные изделия отварные (250)</t>
  </si>
  <si>
    <t>Салат из свеклы отварной (100)</t>
  </si>
  <si>
    <t>Салат из свеклы отварной (150)</t>
  </si>
  <si>
    <t>Запеканка из творога (150)</t>
  </si>
  <si>
    <t>Рассольник ленинградский (250)</t>
  </si>
  <si>
    <t>Гуляш из говядины (1-й вариант) (70)</t>
  </si>
  <si>
    <t>Булочка Российская (60)</t>
  </si>
  <si>
    <t>106.</t>
  </si>
  <si>
    <t>Рыба, тушеная в томате с овощами (120)</t>
  </si>
  <si>
    <t>Ежедневное Меню 09 сентября 2026</t>
  </si>
  <si>
    <t>Запеканка из творога (200)</t>
  </si>
  <si>
    <t>Рассольник ленинградский (300)</t>
  </si>
  <si>
    <t>Рыба, тушеная в томате с овощами (150)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</si>
</sst>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1" fillId="2" borderId="2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left" wrapText="1"/>
    </xf>
    <xf numFmtId="0" fontId="1" fillId="2" borderId="2" xfId="0" applyNumberFormat="1" applyFont="1" applyFill="1" applyBorder="1" applyAlignment="1">
      <alignment horizontal="right"/>
    </xf>
    <xf numFmtId="0" fontId="2" fillId="0" borderId="2" xfId="0" applyNumberFormat="1" applyFont="1" applyFill="1" applyBorder="1" applyAlignment="1">
      <alignment horizontal="right"/>
    </xf>
    <xf numFmtId="0" fontId="1" fillId="3" borderId="2" xfId="0" applyNumberFormat="1" applyFont="1" applyFill="1" applyBorder="1" applyAlignment="1">
      <alignment horizontal="left"/>
    </xf>
    <xf numFmtId="0" fontId="1" fillId="3" borderId="2" xfId="0" applyNumberFormat="1" applyFont="1" applyFill="1" applyBorder="1" applyAlignment="1">
      <alignment horizontal="right"/>
    </xf>
    <xf numFmtId="0" fontId="2" fillId="0" borderId="0" xfId="0" applyNumberFormat="1" applyFont="1" applyBorder="1" applyAlignment="1">
      <alignment horizontal="left"/>
    </xf>
    <xf numFmtId="0" fontId="1" fillId="4" borderId="2" xfId="0" applyNumberFormat="1" applyFont="1" applyFill="1" applyBorder="1" applyAlignment="1">
      <alignment horizontal="left" vertical="top" wrapText="1"/>
    </xf>
    <xf numFmtId="0" fontId="1" fillId="4" borderId="2" xfId="0" applyNumberFormat="1" applyFont="1" applyFill="1" applyBorder="1" applyAlignment="1">
      <alignment horizontal="right"/>
    </xf>
    <xf numFmtId="0" fontId="4" fillId="0" borderId="0" xfId="0" applyNumberFormat="1" applyFont="1" applyBorder="1" applyAlignment="1">
      <alignment horizontal="left" vertical="top"/>
    </xf>
    <xf numFmtId="49" fontId="2" fillId="0" borderId="2" xfId="0" applyNumberFormat="1" applyFont="1" applyFill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left" vertical="top" wrapText="1"/>
    </xf>
    <xf numFmtId="0" fontId="5" fillId="0" borderId="0" xfId="0" applyNumberFormat="1" applyFont="1" applyBorder="1" applyAlignment="1">
      <alignment horizontal="left" vertical="top"/>
    </xf>
    <xf numFmtId="0" fontId="1" fillId="4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wrapText="1"/>
    </xf>
    <xf numFmtId="0" fontId="1" fillId="0" borderId="1" xfId="0" applyNumberFormat="1" applyFont="1" applyFill="1" applyBorder="1" applyAlignment="1">
      <alignment horizontal="left"/>
    </xf>
    <xf numFmtId="0" fontId="1" fillId="4" borderId="2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0" fontId="2" fillId="0" borderId="3" xfId="0" applyNumberFormat="1" applyFont="1" applyFill="1" applyBorder="1" applyAlignment="1">
      <alignment horizontal="left" vertical="top" wrapText="1"/>
    </xf>
    <xf numFmtId="0" fontId="2" fillId="0" borderId="3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52;&#1077;&#1085;&#1102;/&#1052;&#1077;&#1085;&#1102;%20&#1086;&#1089;&#1077;&#1085;&#1100;%20&#1079;&#1080;&#1084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м1 (2)"/>
      <sheetName val="Меню м1"/>
      <sheetName val="Меню м1 (3)"/>
      <sheetName val="Меню м2"/>
      <sheetName val="Меню  б1"/>
      <sheetName val="Меню б2"/>
      <sheetName val="Меню м1 (нетто)"/>
      <sheetName val="Меню м1 БРУТТО"/>
      <sheetName val="Меню м2 (нетто) "/>
      <sheetName val="Меню м2 брутто"/>
      <sheetName val="Меню б1 (нетто)"/>
      <sheetName val="Меню б1 БРУТТО)"/>
      <sheetName val="Меню б2 (нетто)"/>
      <sheetName val="Меню б2 брутто"/>
      <sheetName val="Калории м 1"/>
      <sheetName val="Калории б 1"/>
      <sheetName val="Калории м 2"/>
      <sheetName val="Калории б 2"/>
      <sheetName val="Норма"/>
      <sheetName val="Лист2"/>
      <sheetName val="Лист4"/>
      <sheetName val="Лист3"/>
      <sheetName val="Лис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>
            <v>1</v>
          </cell>
          <cell r="B1">
            <v>2.1</v>
          </cell>
          <cell r="C1">
            <v>0</v>
          </cell>
          <cell r="D1">
            <v>10.1</v>
          </cell>
          <cell r="E1">
            <v>10.1</v>
          </cell>
          <cell r="F1">
            <v>9.3000000000000007</v>
          </cell>
          <cell r="G1">
            <v>136</v>
          </cell>
          <cell r="H1">
            <v>0.04</v>
          </cell>
          <cell r="I1">
            <v>25.6</v>
          </cell>
          <cell r="J1">
            <v>0</v>
          </cell>
          <cell r="K1">
            <v>4.5</v>
          </cell>
          <cell r="L1">
            <v>56</v>
          </cell>
          <cell r="M1">
            <v>43</v>
          </cell>
          <cell r="N1">
            <v>21</v>
          </cell>
          <cell r="O1">
            <v>0.8</v>
          </cell>
          <cell r="P1">
            <v>0.05</v>
          </cell>
          <cell r="Q1">
            <v>1.23</v>
          </cell>
        </row>
        <row r="2">
          <cell r="A2">
            <v>2</v>
          </cell>
          <cell r="B2">
            <v>1.1000000000000001</v>
          </cell>
          <cell r="C2">
            <v>0</v>
          </cell>
          <cell r="D2">
            <v>10.1</v>
          </cell>
          <cell r="E2">
            <v>10.1</v>
          </cell>
          <cell r="F2">
            <v>10.6</v>
          </cell>
          <cell r="G2">
            <v>138</v>
          </cell>
          <cell r="H2">
            <v>0.04</v>
          </cell>
          <cell r="I2">
            <v>15.4</v>
          </cell>
          <cell r="J2">
            <v>0</v>
          </cell>
          <cell r="K2">
            <v>4.5999999999999996</v>
          </cell>
          <cell r="L2">
            <v>30</v>
          </cell>
          <cell r="M2">
            <v>29</v>
          </cell>
          <cell r="N2">
            <v>18</v>
          </cell>
          <cell r="O2">
            <v>0.9</v>
          </cell>
        </row>
        <row r="3">
          <cell r="A3">
            <v>7</v>
          </cell>
          <cell r="B3">
            <v>1.1000000000000001</v>
          </cell>
          <cell r="C3">
            <v>0</v>
          </cell>
          <cell r="D3">
            <v>10.1</v>
          </cell>
          <cell r="E3">
            <v>10.1</v>
          </cell>
          <cell r="F3">
            <v>9.1</v>
          </cell>
          <cell r="G3">
            <v>132</v>
          </cell>
          <cell r="H3">
            <v>0.04</v>
          </cell>
          <cell r="I3">
            <v>3.2</v>
          </cell>
          <cell r="J3">
            <v>0</v>
          </cell>
          <cell r="K3">
            <v>4.7</v>
          </cell>
          <cell r="L3">
            <v>24</v>
          </cell>
          <cell r="M3">
            <v>49</v>
          </cell>
          <cell r="N3">
            <v>33</v>
          </cell>
          <cell r="O3">
            <v>0.6</v>
          </cell>
        </row>
        <row r="4">
          <cell r="A4">
            <v>17</v>
          </cell>
          <cell r="B4">
            <v>0.7</v>
          </cell>
          <cell r="C4">
            <v>0</v>
          </cell>
          <cell r="D4">
            <v>10.1</v>
          </cell>
          <cell r="E4">
            <v>10.1</v>
          </cell>
          <cell r="F4">
            <v>2</v>
          </cell>
          <cell r="G4">
            <v>102</v>
          </cell>
          <cell r="H4">
            <v>0.03</v>
          </cell>
          <cell r="I4">
            <v>5</v>
          </cell>
          <cell r="J4">
            <v>0</v>
          </cell>
          <cell r="K4">
            <v>4.5</v>
          </cell>
          <cell r="L4">
            <v>18</v>
          </cell>
          <cell r="M4">
            <v>33</v>
          </cell>
          <cell r="N4">
            <v>13</v>
          </cell>
          <cell r="O4">
            <v>0.5</v>
          </cell>
        </row>
        <row r="5">
          <cell r="A5">
            <v>19</v>
          </cell>
          <cell r="B5">
            <v>0.9</v>
          </cell>
          <cell r="C5">
            <v>0</v>
          </cell>
          <cell r="D5">
            <v>5.0999999999999996</v>
          </cell>
          <cell r="E5">
            <v>5.0999999999999996</v>
          </cell>
          <cell r="F5">
            <v>3.6</v>
          </cell>
          <cell r="G5">
            <v>64</v>
          </cell>
          <cell r="H5">
            <v>0.04</v>
          </cell>
          <cell r="I5">
            <v>14.1</v>
          </cell>
          <cell r="J5">
            <v>0</v>
          </cell>
          <cell r="K5">
            <v>2.6</v>
          </cell>
          <cell r="L5">
            <v>17</v>
          </cell>
          <cell r="M5">
            <v>32</v>
          </cell>
          <cell r="N5">
            <v>16</v>
          </cell>
          <cell r="O5">
            <v>0.7</v>
          </cell>
        </row>
        <row r="6">
          <cell r="A6">
            <v>22</v>
          </cell>
          <cell r="B6">
            <v>1</v>
          </cell>
          <cell r="C6">
            <v>0</v>
          </cell>
          <cell r="D6">
            <v>10.199999999999999</v>
          </cell>
          <cell r="E6">
            <v>10.199999999999999</v>
          </cell>
          <cell r="F6">
            <v>3.5</v>
          </cell>
          <cell r="G6">
            <v>110</v>
          </cell>
          <cell r="H6">
            <v>0.04</v>
          </cell>
          <cell r="I6">
            <v>16.5</v>
          </cell>
          <cell r="J6">
            <v>0</v>
          </cell>
          <cell r="K6">
            <v>5</v>
          </cell>
          <cell r="L6">
            <v>13</v>
          </cell>
          <cell r="M6">
            <v>24</v>
          </cell>
          <cell r="N6">
            <v>18</v>
          </cell>
          <cell r="O6">
            <v>0.8</v>
          </cell>
        </row>
        <row r="7">
          <cell r="A7">
            <v>48</v>
          </cell>
          <cell r="B7">
            <v>1.6</v>
          </cell>
          <cell r="C7">
            <v>0</v>
          </cell>
          <cell r="D7">
            <v>10.1</v>
          </cell>
          <cell r="E7">
            <v>10.1</v>
          </cell>
          <cell r="F7">
            <v>3</v>
          </cell>
          <cell r="G7">
            <v>109</v>
          </cell>
          <cell r="H7">
            <v>0.02</v>
          </cell>
          <cell r="I7">
            <v>18.899999999999999</v>
          </cell>
          <cell r="J7">
            <v>0</v>
          </cell>
          <cell r="K7">
            <v>4.5</v>
          </cell>
          <cell r="L7">
            <v>43</v>
          </cell>
          <cell r="M7">
            <v>32</v>
          </cell>
          <cell r="N7">
            <v>15</v>
          </cell>
          <cell r="O7">
            <v>0.6</v>
          </cell>
        </row>
        <row r="8">
          <cell r="A8">
            <v>50</v>
          </cell>
          <cell r="B8">
            <v>1.5</v>
          </cell>
          <cell r="C8">
            <v>0</v>
          </cell>
          <cell r="D8">
            <v>5.5</v>
          </cell>
          <cell r="E8">
            <v>5.5</v>
          </cell>
          <cell r="F8">
            <v>8.4</v>
          </cell>
          <cell r="G8">
            <v>89</v>
          </cell>
          <cell r="H8">
            <v>0.02</v>
          </cell>
          <cell r="I8">
            <v>5.7</v>
          </cell>
          <cell r="J8">
            <v>0</v>
          </cell>
          <cell r="K8">
            <v>2.2999999999999998</v>
          </cell>
          <cell r="L8">
            <v>33</v>
          </cell>
          <cell r="M8">
            <v>38</v>
          </cell>
          <cell r="N8">
            <v>19</v>
          </cell>
          <cell r="O8">
            <v>1.3</v>
          </cell>
        </row>
        <row r="9">
          <cell r="A9">
            <v>72</v>
          </cell>
          <cell r="B9">
            <v>1.9</v>
          </cell>
          <cell r="C9">
            <v>0</v>
          </cell>
          <cell r="D9">
            <v>5.4</v>
          </cell>
          <cell r="E9">
            <v>5.4</v>
          </cell>
          <cell r="F9">
            <v>13.4</v>
          </cell>
          <cell r="G9">
            <v>110</v>
          </cell>
          <cell r="H9">
            <v>0.09</v>
          </cell>
          <cell r="I9">
            <v>12.2</v>
          </cell>
          <cell r="J9">
            <v>0</v>
          </cell>
          <cell r="K9">
            <v>2.2999999999999998</v>
          </cell>
          <cell r="L9">
            <v>14</v>
          </cell>
          <cell r="M9">
            <v>56</v>
          </cell>
          <cell r="N9">
            <v>21</v>
          </cell>
          <cell r="O9">
            <v>0.8</v>
          </cell>
        </row>
        <row r="10">
          <cell r="A10">
            <v>76</v>
          </cell>
          <cell r="B10">
            <v>1.3</v>
          </cell>
          <cell r="C10">
            <v>0</v>
          </cell>
          <cell r="D10">
            <v>10.8</v>
          </cell>
          <cell r="E10">
            <v>10.8</v>
          </cell>
          <cell r="F10">
            <v>6.8</v>
          </cell>
          <cell r="G10">
            <v>130</v>
          </cell>
          <cell r="H10">
            <v>0.04</v>
          </cell>
          <cell r="I10">
            <v>8.4</v>
          </cell>
          <cell r="J10">
            <v>0</v>
          </cell>
          <cell r="K10">
            <v>4.5999999999999996</v>
          </cell>
          <cell r="L10">
            <v>23</v>
          </cell>
          <cell r="M10">
            <v>40</v>
          </cell>
          <cell r="N10">
            <v>18</v>
          </cell>
          <cell r="O10">
            <v>0.8</v>
          </cell>
        </row>
        <row r="11">
          <cell r="A11">
            <v>80</v>
          </cell>
          <cell r="B11">
            <v>2.85</v>
          </cell>
          <cell r="D11">
            <v>0.96</v>
          </cell>
          <cell r="F11">
            <v>0.12</v>
          </cell>
          <cell r="G11">
            <v>20.43</v>
          </cell>
        </row>
        <row r="12">
          <cell r="A12">
            <v>87</v>
          </cell>
          <cell r="B12">
            <v>8.6999999999999993</v>
          </cell>
          <cell r="C12">
            <v>0</v>
          </cell>
          <cell r="D12">
            <v>8.4</v>
          </cell>
          <cell r="E12">
            <v>0</v>
          </cell>
          <cell r="F12">
            <v>11.2</v>
          </cell>
          <cell r="G12">
            <v>157</v>
          </cell>
          <cell r="H12">
            <v>0.06</v>
          </cell>
          <cell r="I12">
            <v>2.0499999999999998</v>
          </cell>
          <cell r="J12">
            <v>0</v>
          </cell>
          <cell r="K12">
            <v>0</v>
          </cell>
          <cell r="L12">
            <v>20.14</v>
          </cell>
          <cell r="M12">
            <v>0</v>
          </cell>
          <cell r="N12">
            <v>14.07</v>
          </cell>
          <cell r="O12">
            <v>0.53</v>
          </cell>
          <cell r="P12">
            <v>0.05</v>
          </cell>
        </row>
        <row r="13">
          <cell r="A13">
            <v>100</v>
          </cell>
          <cell r="B13">
            <v>3.07</v>
          </cell>
          <cell r="C13">
            <v>3.07</v>
          </cell>
          <cell r="D13">
            <v>3.13</v>
          </cell>
          <cell r="E13">
            <v>0</v>
          </cell>
          <cell r="F13">
            <v>0</v>
          </cell>
          <cell r="G13">
            <v>41.16</v>
          </cell>
          <cell r="H13">
            <v>4.0000000000000001E-3</v>
          </cell>
          <cell r="I13">
            <v>8.4000000000000005E-2</v>
          </cell>
          <cell r="J13">
            <v>2.8000000000000001E-2</v>
          </cell>
          <cell r="K13">
            <v>0.06</v>
          </cell>
          <cell r="L13">
            <v>108</v>
          </cell>
          <cell r="M13">
            <v>70.599999999999994</v>
          </cell>
          <cell r="N13">
            <v>6</v>
          </cell>
          <cell r="O13">
            <v>0.108</v>
          </cell>
        </row>
        <row r="14">
          <cell r="A14">
            <v>105</v>
          </cell>
          <cell r="B14">
            <v>7.0000000000000007E-2</v>
          </cell>
          <cell r="C14">
            <v>7.0000000000000007E-2</v>
          </cell>
          <cell r="D14">
            <v>11.55</v>
          </cell>
          <cell r="E14">
            <v>0</v>
          </cell>
          <cell r="F14">
            <v>0.11</v>
          </cell>
          <cell r="G14">
            <v>104.72</v>
          </cell>
          <cell r="H14">
            <v>0</v>
          </cell>
          <cell r="I14">
            <v>0</v>
          </cell>
          <cell r="J14">
            <v>8.3000000000000004E-2</v>
          </cell>
          <cell r="K14">
            <v>0.14000000000000001</v>
          </cell>
          <cell r="L14">
            <v>1.68</v>
          </cell>
          <cell r="M14">
            <v>2.66</v>
          </cell>
          <cell r="N14">
            <v>0</v>
          </cell>
          <cell r="O14">
            <v>2.8000000000000001E-2</v>
          </cell>
        </row>
        <row r="15">
          <cell r="A15">
            <v>106</v>
          </cell>
          <cell r="B15">
            <v>1.1000000000000001</v>
          </cell>
          <cell r="C15">
            <v>0</v>
          </cell>
          <cell r="D15">
            <v>0.2</v>
          </cell>
          <cell r="E15">
            <v>0.2</v>
          </cell>
          <cell r="F15">
            <v>3.8</v>
          </cell>
          <cell r="G15">
            <v>24</v>
          </cell>
          <cell r="H15">
            <v>0.06</v>
          </cell>
          <cell r="I15">
            <v>25</v>
          </cell>
          <cell r="J15">
            <v>0</v>
          </cell>
          <cell r="K15">
            <v>0.7</v>
          </cell>
          <cell r="L15">
            <v>14</v>
          </cell>
          <cell r="M15">
            <v>26</v>
          </cell>
          <cell r="N15">
            <v>20</v>
          </cell>
          <cell r="O15">
            <v>0.9</v>
          </cell>
        </row>
        <row r="16">
          <cell r="A16">
            <v>108</v>
          </cell>
          <cell r="B16">
            <v>6.08</v>
          </cell>
          <cell r="C16">
            <v>0</v>
          </cell>
          <cell r="D16">
            <v>0.64</v>
          </cell>
          <cell r="E16">
            <v>0.64</v>
          </cell>
          <cell r="F16">
            <v>39.36</v>
          </cell>
          <cell r="G16">
            <v>188</v>
          </cell>
          <cell r="H16">
            <v>8.7999999999999995E-2</v>
          </cell>
          <cell r="I16">
            <v>0</v>
          </cell>
          <cell r="J16">
            <v>0</v>
          </cell>
          <cell r="K16">
            <v>0.88</v>
          </cell>
          <cell r="L16">
            <v>16</v>
          </cell>
          <cell r="M16">
            <v>52</v>
          </cell>
          <cell r="N16">
            <v>11.2</v>
          </cell>
          <cell r="O16">
            <v>8.7999999999999995E-2</v>
          </cell>
        </row>
        <row r="17">
          <cell r="A17">
            <v>109</v>
          </cell>
          <cell r="B17">
            <v>6.6</v>
          </cell>
          <cell r="C17">
            <v>0</v>
          </cell>
          <cell r="D17">
            <v>1.2</v>
          </cell>
          <cell r="E17">
            <v>1.2</v>
          </cell>
          <cell r="F17">
            <v>33.4</v>
          </cell>
          <cell r="G17">
            <v>174</v>
          </cell>
          <cell r="H17">
            <v>0.18</v>
          </cell>
          <cell r="I17">
            <v>0</v>
          </cell>
          <cell r="J17">
            <v>0</v>
          </cell>
          <cell r="K17">
            <v>1.4</v>
          </cell>
          <cell r="L17">
            <v>35</v>
          </cell>
          <cell r="M17">
            <v>158</v>
          </cell>
          <cell r="N17">
            <v>47</v>
          </cell>
          <cell r="O17">
            <v>3.9</v>
          </cell>
        </row>
        <row r="18">
          <cell r="A18">
            <v>128</v>
          </cell>
          <cell r="B18">
            <v>1.825</v>
          </cell>
          <cell r="C18">
            <v>0</v>
          </cell>
          <cell r="D18">
            <v>5</v>
          </cell>
          <cell r="E18">
            <v>5</v>
          </cell>
          <cell r="F18">
            <v>10.65</v>
          </cell>
          <cell r="G18">
            <v>95</v>
          </cell>
          <cell r="H18">
            <v>4.7500000000000001E-2</v>
          </cell>
          <cell r="I18">
            <v>10.3</v>
          </cell>
          <cell r="J18">
            <v>0</v>
          </cell>
          <cell r="K18">
            <v>2.4</v>
          </cell>
          <cell r="L18">
            <v>34.5</v>
          </cell>
          <cell r="M18">
            <v>53</v>
          </cell>
          <cell r="N18">
            <v>26</v>
          </cell>
          <cell r="O18">
            <v>1.2</v>
          </cell>
        </row>
        <row r="19">
          <cell r="A19">
            <v>131</v>
          </cell>
          <cell r="B19">
            <v>2.1749999999999998</v>
          </cell>
          <cell r="C19">
            <v>0.1</v>
          </cell>
          <cell r="D19">
            <v>4.45</v>
          </cell>
          <cell r="E19">
            <v>0.25</v>
          </cell>
          <cell r="F19">
            <v>12.025</v>
          </cell>
          <cell r="G19">
            <v>97</v>
          </cell>
          <cell r="H19">
            <v>6.5000000000000002E-2</v>
          </cell>
          <cell r="I19">
            <v>9.1750000000000007</v>
          </cell>
          <cell r="J19">
            <v>0.04</v>
          </cell>
          <cell r="K19">
            <v>0.25</v>
          </cell>
          <cell r="L19">
            <v>37.75</v>
          </cell>
          <cell r="M19">
            <v>69.25</v>
          </cell>
          <cell r="N19">
            <v>31</v>
          </cell>
          <cell r="O19">
            <v>1.52</v>
          </cell>
        </row>
        <row r="20">
          <cell r="A20">
            <v>133</v>
          </cell>
          <cell r="B20">
            <v>2.0499999999999998</v>
          </cell>
          <cell r="C20">
            <v>0</v>
          </cell>
          <cell r="D20">
            <v>5.25</v>
          </cell>
          <cell r="E20">
            <v>5.25</v>
          </cell>
          <cell r="F20">
            <v>16.25</v>
          </cell>
          <cell r="G20">
            <v>121.25</v>
          </cell>
          <cell r="H20">
            <v>0.09</v>
          </cell>
          <cell r="I20">
            <v>7.6749999999999998</v>
          </cell>
          <cell r="J20">
            <v>0</v>
          </cell>
          <cell r="K20">
            <v>2.35</v>
          </cell>
          <cell r="L20">
            <v>15.5</v>
          </cell>
          <cell r="M20">
            <v>63</v>
          </cell>
          <cell r="N20">
            <v>23.25</v>
          </cell>
          <cell r="O20">
            <v>0.92500000000000004</v>
          </cell>
        </row>
        <row r="21">
          <cell r="A21">
            <v>142</v>
          </cell>
          <cell r="B21">
            <v>1.75</v>
          </cell>
          <cell r="C21">
            <v>0</v>
          </cell>
          <cell r="D21">
            <v>4.97</v>
          </cell>
          <cell r="E21">
            <v>4.97</v>
          </cell>
          <cell r="F21">
            <v>7.78</v>
          </cell>
          <cell r="G21">
            <v>83</v>
          </cell>
          <cell r="H21">
            <v>5.8000000000000003E-2</v>
          </cell>
          <cell r="I21">
            <v>18.48</v>
          </cell>
          <cell r="J21">
            <v>0</v>
          </cell>
          <cell r="K21">
            <v>2.38</v>
          </cell>
          <cell r="L21">
            <v>34</v>
          </cell>
          <cell r="M21">
            <v>47.5</v>
          </cell>
          <cell r="N21">
            <v>22.25</v>
          </cell>
          <cell r="O21">
            <v>0.8</v>
          </cell>
        </row>
        <row r="22">
          <cell r="A22">
            <v>144</v>
          </cell>
          <cell r="B22">
            <v>2.2999999999999998</v>
          </cell>
          <cell r="C22">
            <v>2.5000000000000001E-2</v>
          </cell>
          <cell r="D22">
            <v>4.25</v>
          </cell>
          <cell r="E22">
            <v>0.32500000000000001</v>
          </cell>
          <cell r="F22">
            <v>15.125</v>
          </cell>
          <cell r="G22">
            <v>108</v>
          </cell>
          <cell r="H22">
            <v>0.19500000000000001</v>
          </cell>
          <cell r="I22">
            <v>8.6750000000000007</v>
          </cell>
          <cell r="J22">
            <v>3.7999999999999999E-2</v>
          </cell>
          <cell r="K22">
            <v>0.22500000000000001</v>
          </cell>
          <cell r="L22">
            <v>19</v>
          </cell>
          <cell r="M22">
            <v>65.75</v>
          </cell>
          <cell r="N22">
            <v>25.5</v>
          </cell>
          <cell r="O22">
            <v>0.92500000000000004</v>
          </cell>
        </row>
        <row r="23">
          <cell r="A23">
            <v>146</v>
          </cell>
          <cell r="B23">
            <v>1.2</v>
          </cell>
          <cell r="C23">
            <v>0</v>
          </cell>
          <cell r="D23">
            <v>0.5</v>
          </cell>
          <cell r="E23">
            <v>0.5</v>
          </cell>
          <cell r="F23">
            <v>8.8000000000000007</v>
          </cell>
          <cell r="G23">
            <v>63.2</v>
          </cell>
          <cell r="H23">
            <v>6.3E-2</v>
          </cell>
          <cell r="I23">
            <v>5.75</v>
          </cell>
          <cell r="J23">
            <v>0</v>
          </cell>
          <cell r="K23">
            <v>1.2</v>
          </cell>
          <cell r="L23">
            <v>10.75</v>
          </cell>
          <cell r="M23">
            <v>40.25</v>
          </cell>
          <cell r="N23">
            <v>16.75</v>
          </cell>
          <cell r="O23">
            <v>0.6</v>
          </cell>
        </row>
        <row r="24">
          <cell r="A24">
            <v>147</v>
          </cell>
          <cell r="B24">
            <v>2.7</v>
          </cell>
          <cell r="C24">
            <v>0</v>
          </cell>
          <cell r="D24">
            <v>2.85</v>
          </cell>
          <cell r="E24">
            <v>2.85</v>
          </cell>
          <cell r="F24">
            <v>27.25</v>
          </cell>
          <cell r="G24">
            <v>111.25</v>
          </cell>
          <cell r="H24">
            <v>0.105</v>
          </cell>
          <cell r="I24">
            <v>8.25</v>
          </cell>
          <cell r="J24">
            <v>0</v>
          </cell>
          <cell r="K24">
            <v>1.38</v>
          </cell>
          <cell r="L24">
            <v>15.25</v>
          </cell>
          <cell r="M24">
            <v>63.5</v>
          </cell>
          <cell r="N24">
            <v>24</v>
          </cell>
          <cell r="O24">
            <v>0.95</v>
          </cell>
        </row>
        <row r="25">
          <cell r="A25">
            <v>149</v>
          </cell>
          <cell r="B25">
            <v>2.6</v>
          </cell>
          <cell r="C25">
            <v>0</v>
          </cell>
          <cell r="D25">
            <v>2.61</v>
          </cell>
          <cell r="E25">
            <v>2.61</v>
          </cell>
          <cell r="F25">
            <v>25.75</v>
          </cell>
          <cell r="G25">
            <v>172.5</v>
          </cell>
          <cell r="H25">
            <v>0.12</v>
          </cell>
          <cell r="I25">
            <v>11.08</v>
          </cell>
          <cell r="J25">
            <v>0</v>
          </cell>
          <cell r="K25">
            <v>1.28</v>
          </cell>
          <cell r="L25">
            <v>16.25</v>
          </cell>
          <cell r="M25">
            <v>71</v>
          </cell>
          <cell r="N25">
            <v>29.25</v>
          </cell>
          <cell r="O25">
            <v>1.1000000000000001</v>
          </cell>
        </row>
        <row r="26">
          <cell r="A26">
            <v>152</v>
          </cell>
          <cell r="B26">
            <v>6.5</v>
          </cell>
          <cell r="C26">
            <v>4.5</v>
          </cell>
          <cell r="D26">
            <v>2.5</v>
          </cell>
          <cell r="E26">
            <v>0.3</v>
          </cell>
          <cell r="F26">
            <v>14.4</v>
          </cell>
          <cell r="G26">
            <v>105.75</v>
          </cell>
          <cell r="H26">
            <v>0.1</v>
          </cell>
          <cell r="I26">
            <v>8.85</v>
          </cell>
          <cell r="J26">
            <v>0.02</v>
          </cell>
          <cell r="K26">
            <v>0.6</v>
          </cell>
          <cell r="L26">
            <v>33.5</v>
          </cell>
          <cell r="M26">
            <v>133</v>
          </cell>
          <cell r="N26">
            <v>30.25</v>
          </cell>
          <cell r="O26">
            <v>1</v>
          </cell>
        </row>
        <row r="27">
          <cell r="A27">
            <v>164</v>
          </cell>
          <cell r="B27">
            <v>4.82</v>
          </cell>
          <cell r="C27">
            <v>3.98</v>
          </cell>
          <cell r="D27">
            <v>3.98</v>
          </cell>
          <cell r="E27">
            <v>3.18</v>
          </cell>
          <cell r="F27">
            <v>16.52</v>
          </cell>
          <cell r="G27">
            <v>131.80000000000001</v>
          </cell>
          <cell r="H27">
            <v>0.06</v>
          </cell>
          <cell r="I27">
            <v>1.28</v>
          </cell>
          <cell r="J27">
            <v>4.3999999999999997E-2</v>
          </cell>
          <cell r="K27">
            <v>0.06</v>
          </cell>
          <cell r="L27">
            <v>155.6</v>
          </cell>
          <cell r="M27">
            <v>137.19999999999999</v>
          </cell>
          <cell r="N27">
            <v>23</v>
          </cell>
          <cell r="O27">
            <v>0.26</v>
          </cell>
        </row>
        <row r="28">
          <cell r="A28">
            <v>165</v>
          </cell>
          <cell r="B28">
            <v>5.7</v>
          </cell>
          <cell r="C28">
            <v>3.98</v>
          </cell>
          <cell r="D28">
            <v>5.26</v>
          </cell>
          <cell r="E28">
            <v>5.0599999999999996</v>
          </cell>
          <cell r="F28">
            <v>18.98</v>
          </cell>
          <cell r="G28">
            <v>146</v>
          </cell>
          <cell r="H28">
            <v>7.5999999999999998E-2</v>
          </cell>
          <cell r="I28">
            <v>0.92</v>
          </cell>
          <cell r="J28">
            <v>4.2000000000000003E-2</v>
          </cell>
          <cell r="K28">
            <v>0.26</v>
          </cell>
          <cell r="L28">
            <v>164.4</v>
          </cell>
          <cell r="M28">
            <v>136.80000000000001</v>
          </cell>
          <cell r="N28">
            <v>21</v>
          </cell>
          <cell r="O28">
            <v>0.36</v>
          </cell>
        </row>
        <row r="29">
          <cell r="A29">
            <v>168</v>
          </cell>
          <cell r="B29">
            <v>3.86</v>
          </cell>
          <cell r="C29">
            <v>3.72</v>
          </cell>
          <cell r="D29">
            <v>0.38</v>
          </cell>
          <cell r="E29">
            <v>1.2999999999999999E-2</v>
          </cell>
          <cell r="F29">
            <v>0.75</v>
          </cell>
          <cell r="G29">
            <v>21.75</v>
          </cell>
          <cell r="H29">
            <v>1.6E-2</v>
          </cell>
          <cell r="I29">
            <v>0.24</v>
          </cell>
          <cell r="J29">
            <v>6.0000000000000001E-3</v>
          </cell>
          <cell r="K29">
            <v>0.23</v>
          </cell>
          <cell r="L29">
            <v>6.33</v>
          </cell>
          <cell r="M29">
            <v>41.6</v>
          </cell>
          <cell r="N29">
            <v>5.9</v>
          </cell>
          <cell r="O29">
            <v>0.15</v>
          </cell>
        </row>
        <row r="30">
          <cell r="A30">
            <v>169</v>
          </cell>
          <cell r="B30">
            <v>5.39</v>
          </cell>
          <cell r="C30">
            <v>5.31</v>
          </cell>
          <cell r="D30">
            <v>3.82</v>
          </cell>
          <cell r="E30">
            <v>8.0000000000000002E-3</v>
          </cell>
          <cell r="F30">
            <v>0.45</v>
          </cell>
          <cell r="G30">
            <v>56.6</v>
          </cell>
          <cell r="H30">
            <v>8.0000000000000002E-3</v>
          </cell>
          <cell r="I30">
            <v>0.125</v>
          </cell>
          <cell r="J30">
            <v>5.0000000000000001E-3</v>
          </cell>
          <cell r="K30">
            <v>0.13</v>
          </cell>
          <cell r="L30">
            <v>3.43</v>
          </cell>
          <cell r="M30">
            <v>40.630000000000003</v>
          </cell>
          <cell r="N30">
            <v>4.88</v>
          </cell>
          <cell r="O30">
            <v>0.66</v>
          </cell>
        </row>
        <row r="31">
          <cell r="A31">
            <v>172</v>
          </cell>
          <cell r="B31">
            <v>1.35</v>
          </cell>
          <cell r="C31">
            <v>0.35</v>
          </cell>
          <cell r="D31">
            <v>1.28</v>
          </cell>
          <cell r="E31">
            <v>0.09</v>
          </cell>
          <cell r="F31">
            <v>5.85</v>
          </cell>
          <cell r="G31">
            <v>41.5</v>
          </cell>
          <cell r="H31">
            <v>1.7999999999999999E-2</v>
          </cell>
          <cell r="I31">
            <v>7.4999999999999997E-2</v>
          </cell>
          <cell r="J31">
            <v>1.2E-2</v>
          </cell>
          <cell r="K31">
            <v>0.13500000000000001</v>
          </cell>
          <cell r="L31">
            <v>17</v>
          </cell>
          <cell r="M31">
            <v>21.5</v>
          </cell>
          <cell r="N31">
            <v>3.1</v>
          </cell>
          <cell r="O31">
            <v>0.16</v>
          </cell>
        </row>
        <row r="32">
          <cell r="A32">
            <v>195</v>
          </cell>
          <cell r="B32">
            <v>3</v>
          </cell>
          <cell r="C32">
            <v>0.83</v>
          </cell>
          <cell r="D32">
            <v>8.0299999999999994</v>
          </cell>
          <cell r="E32">
            <v>5.85</v>
          </cell>
          <cell r="F32">
            <v>12.75</v>
          </cell>
          <cell r="G32">
            <v>135</v>
          </cell>
          <cell r="H32">
            <v>0.09</v>
          </cell>
          <cell r="I32">
            <v>11.48</v>
          </cell>
          <cell r="J32">
            <v>1.4999999999999999E-2</v>
          </cell>
          <cell r="K32">
            <v>2.93</v>
          </cell>
          <cell r="L32">
            <v>51</v>
          </cell>
          <cell r="M32">
            <v>78.75</v>
          </cell>
          <cell r="N32">
            <v>29.25</v>
          </cell>
          <cell r="O32">
            <v>1.05</v>
          </cell>
        </row>
        <row r="33">
          <cell r="A33">
            <v>237</v>
          </cell>
          <cell r="B33">
            <v>8.5500000000000007</v>
          </cell>
          <cell r="C33">
            <v>0.03</v>
          </cell>
          <cell r="D33">
            <v>7.8449999999999998</v>
          </cell>
          <cell r="E33">
            <v>2.2799999999999998</v>
          </cell>
          <cell r="F33">
            <v>37.08</v>
          </cell>
          <cell r="G33">
            <v>253.05</v>
          </cell>
          <cell r="H33">
            <v>0.20699999999999999</v>
          </cell>
          <cell r="I33">
            <v>0</v>
          </cell>
          <cell r="J33">
            <v>4.1000000000000002E-2</v>
          </cell>
          <cell r="K33">
            <v>0.61499999999999999</v>
          </cell>
          <cell r="L33">
            <v>14.25</v>
          </cell>
          <cell r="M33">
            <v>202.65</v>
          </cell>
          <cell r="N33">
            <v>135.30000000000001</v>
          </cell>
          <cell r="O33">
            <v>4.5449999999999999</v>
          </cell>
        </row>
        <row r="34">
          <cell r="A34">
            <v>247</v>
          </cell>
          <cell r="B34">
            <v>8.56</v>
          </cell>
          <cell r="C34">
            <v>3.2</v>
          </cell>
          <cell r="D34">
            <v>14.12</v>
          </cell>
          <cell r="E34">
            <v>2.72</v>
          </cell>
          <cell r="F34">
            <v>31.52</v>
          </cell>
          <cell r="G34">
            <v>287.39999999999998</v>
          </cell>
          <cell r="H34">
            <v>0.18</v>
          </cell>
          <cell r="I34">
            <v>1.42</v>
          </cell>
          <cell r="J34">
            <v>0.08</v>
          </cell>
          <cell r="K34">
            <v>0.8</v>
          </cell>
          <cell r="L34">
            <v>154.6</v>
          </cell>
          <cell r="M34">
            <v>241.6</v>
          </cell>
          <cell r="N34">
            <v>71</v>
          </cell>
          <cell r="O34">
            <v>1.7</v>
          </cell>
        </row>
        <row r="35">
          <cell r="A35">
            <v>248</v>
          </cell>
          <cell r="B35">
            <v>9.16</v>
          </cell>
          <cell r="C35">
            <v>3.06</v>
          </cell>
          <cell r="D35">
            <v>12.88</v>
          </cell>
          <cell r="E35">
            <v>1.64</v>
          </cell>
          <cell r="F35">
            <v>32.6</v>
          </cell>
          <cell r="G35">
            <v>283</v>
          </cell>
          <cell r="H35">
            <v>0.188</v>
          </cell>
          <cell r="I35">
            <v>1.36</v>
          </cell>
          <cell r="J35">
            <v>7.8E-2</v>
          </cell>
          <cell r="K35">
            <v>0.5</v>
          </cell>
          <cell r="L35">
            <v>135.80000000000001</v>
          </cell>
          <cell r="M35">
            <v>237.2</v>
          </cell>
          <cell r="N35">
            <v>112.2</v>
          </cell>
          <cell r="O35">
            <v>3.44</v>
          </cell>
        </row>
        <row r="36">
          <cell r="A36">
            <v>250</v>
          </cell>
          <cell r="B36">
            <v>7.74</v>
          </cell>
          <cell r="C36">
            <v>3.2</v>
          </cell>
          <cell r="D36">
            <v>11.82</v>
          </cell>
          <cell r="E36">
            <v>0.44</v>
          </cell>
          <cell r="F36">
            <v>35.54</v>
          </cell>
          <cell r="G36">
            <v>279.39999999999998</v>
          </cell>
          <cell r="H36">
            <v>0.08</v>
          </cell>
          <cell r="I36">
            <v>1.42</v>
          </cell>
          <cell r="J36">
            <v>0.08</v>
          </cell>
          <cell r="K36">
            <v>0.76</v>
          </cell>
          <cell r="L36">
            <v>141</v>
          </cell>
          <cell r="M36">
            <v>136</v>
          </cell>
          <cell r="N36">
            <v>23</v>
          </cell>
          <cell r="O36">
            <v>0.56000000000000005</v>
          </cell>
        </row>
        <row r="37">
          <cell r="A37">
            <v>260</v>
          </cell>
          <cell r="B37">
            <v>5.3</v>
          </cell>
          <cell r="C37">
            <v>3</v>
          </cell>
          <cell r="D37">
            <v>11.7</v>
          </cell>
          <cell r="E37">
            <v>0.5</v>
          </cell>
          <cell r="F37">
            <v>25</v>
          </cell>
          <cell r="G37">
            <v>226</v>
          </cell>
          <cell r="H37">
            <v>0.08</v>
          </cell>
          <cell r="I37">
            <v>1.3</v>
          </cell>
          <cell r="J37">
            <v>0.08</v>
          </cell>
          <cell r="K37">
            <v>0.2</v>
          </cell>
          <cell r="L37">
            <v>127</v>
          </cell>
          <cell r="M37">
            <v>140</v>
          </cell>
          <cell r="N37">
            <v>31</v>
          </cell>
          <cell r="O37">
            <v>0.6</v>
          </cell>
        </row>
        <row r="38">
          <cell r="A38">
            <v>267</v>
          </cell>
          <cell r="B38">
            <v>7.8</v>
          </cell>
          <cell r="C38">
            <v>3.24</v>
          </cell>
          <cell r="D38">
            <v>9.4600000000000009</v>
          </cell>
          <cell r="E38">
            <v>1.32</v>
          </cell>
          <cell r="F38">
            <v>35.799999999999997</v>
          </cell>
          <cell r="G38">
            <v>283.60000000000002</v>
          </cell>
          <cell r="H38">
            <v>0.19</v>
          </cell>
          <cell r="I38">
            <v>1.46</v>
          </cell>
          <cell r="J38">
            <v>5.6000000000000001E-2</v>
          </cell>
          <cell r="K38">
            <v>0.16</v>
          </cell>
          <cell r="L38">
            <v>144.6</v>
          </cell>
          <cell r="M38">
            <v>193</v>
          </cell>
          <cell r="N38">
            <v>43</v>
          </cell>
          <cell r="O38">
            <v>1.2</v>
          </cell>
        </row>
        <row r="39">
          <cell r="A39">
            <v>291</v>
          </cell>
          <cell r="B39">
            <v>8.67</v>
          </cell>
          <cell r="C39">
            <v>0</v>
          </cell>
          <cell r="D39">
            <v>1.04</v>
          </cell>
          <cell r="E39">
            <v>1.04</v>
          </cell>
          <cell r="F39">
            <v>44.53</v>
          </cell>
          <cell r="G39">
            <v>222.18</v>
          </cell>
          <cell r="H39">
            <v>8.6999999999999994E-2</v>
          </cell>
          <cell r="I39">
            <v>2.3E-2</v>
          </cell>
          <cell r="J39">
            <v>0</v>
          </cell>
          <cell r="K39">
            <v>1.2190000000000001</v>
          </cell>
          <cell r="L39">
            <v>8.74</v>
          </cell>
          <cell r="M39">
            <v>54.74</v>
          </cell>
          <cell r="N39">
            <v>12.42</v>
          </cell>
          <cell r="O39">
            <v>1.196</v>
          </cell>
        </row>
        <row r="40">
          <cell r="A40">
            <v>301</v>
          </cell>
          <cell r="B40">
            <v>13</v>
          </cell>
          <cell r="C40">
            <v>13</v>
          </cell>
          <cell r="D40">
            <v>20</v>
          </cell>
          <cell r="E40">
            <v>0</v>
          </cell>
          <cell r="F40">
            <v>3.5</v>
          </cell>
          <cell r="G40">
            <v>245</v>
          </cell>
          <cell r="H40">
            <v>0.1</v>
          </cell>
          <cell r="I40">
            <v>0.5</v>
          </cell>
          <cell r="J40">
            <v>0.3</v>
          </cell>
          <cell r="K40">
            <v>0.7</v>
          </cell>
          <cell r="L40">
            <v>177</v>
          </cell>
          <cell r="M40">
            <v>231</v>
          </cell>
          <cell r="N40">
            <v>19</v>
          </cell>
          <cell r="O40">
            <v>2.2999999999999998</v>
          </cell>
        </row>
        <row r="41">
          <cell r="A41">
            <v>302</v>
          </cell>
          <cell r="B41">
            <v>10</v>
          </cell>
          <cell r="C41">
            <v>10</v>
          </cell>
          <cell r="D41">
            <v>11.8</v>
          </cell>
          <cell r="E41">
            <v>0</v>
          </cell>
          <cell r="F41">
            <v>5.4</v>
          </cell>
          <cell r="G41">
            <v>168</v>
          </cell>
          <cell r="H41">
            <v>0.08</v>
          </cell>
          <cell r="I41">
            <v>1.8</v>
          </cell>
          <cell r="J41">
            <v>0.18</v>
          </cell>
          <cell r="K41">
            <v>0.4</v>
          </cell>
          <cell r="L41">
            <v>112</v>
          </cell>
          <cell r="M41">
            <v>188</v>
          </cell>
          <cell r="N41">
            <v>22</v>
          </cell>
          <cell r="O41">
            <v>1.8</v>
          </cell>
        </row>
        <row r="42">
          <cell r="A42">
            <v>313</v>
          </cell>
          <cell r="B42">
            <v>24</v>
          </cell>
          <cell r="C42">
            <v>22.5</v>
          </cell>
          <cell r="D42">
            <v>25.2</v>
          </cell>
          <cell r="E42">
            <v>0.2</v>
          </cell>
          <cell r="F42">
            <v>23.9</v>
          </cell>
          <cell r="G42">
            <v>425</v>
          </cell>
          <cell r="H42">
            <v>7.0000000000000007E-2</v>
          </cell>
          <cell r="I42">
            <v>0.6</v>
          </cell>
          <cell r="J42">
            <v>0.2</v>
          </cell>
          <cell r="K42">
            <v>0.7</v>
          </cell>
          <cell r="L42">
            <v>297</v>
          </cell>
          <cell r="M42">
            <v>347</v>
          </cell>
          <cell r="N42">
            <v>38</v>
          </cell>
          <cell r="O42">
            <v>1</v>
          </cell>
        </row>
        <row r="43">
          <cell r="A43">
            <v>319</v>
          </cell>
          <cell r="B43">
            <v>20.7</v>
          </cell>
          <cell r="C43">
            <v>18.899999999999999</v>
          </cell>
          <cell r="D43">
            <v>19.7</v>
          </cell>
          <cell r="E43">
            <v>0.2</v>
          </cell>
          <cell r="F43">
            <v>31.7</v>
          </cell>
          <cell r="G43">
            <v>387</v>
          </cell>
          <cell r="H43">
            <v>0.1</v>
          </cell>
          <cell r="I43">
            <v>0.3</v>
          </cell>
          <cell r="J43">
            <v>0.1</v>
          </cell>
          <cell r="K43">
            <v>0.7</v>
          </cell>
          <cell r="L43">
            <v>229</v>
          </cell>
          <cell r="M43">
            <v>281</v>
          </cell>
          <cell r="N43">
            <v>33</v>
          </cell>
          <cell r="O43">
            <v>1.4</v>
          </cell>
        </row>
        <row r="44">
          <cell r="A44">
            <v>321</v>
          </cell>
          <cell r="B44">
            <v>24</v>
          </cell>
          <cell r="C44">
            <v>21.9</v>
          </cell>
          <cell r="D44">
            <v>18.5</v>
          </cell>
          <cell r="E44">
            <v>0.2</v>
          </cell>
          <cell r="F44">
            <v>31</v>
          </cell>
          <cell r="G44">
            <v>386</v>
          </cell>
          <cell r="H44">
            <v>0.09</v>
          </cell>
          <cell r="I44">
            <v>0.4</v>
          </cell>
          <cell r="J44">
            <v>0.09</v>
          </cell>
          <cell r="K44">
            <v>0.8</v>
          </cell>
          <cell r="L44">
            <v>205</v>
          </cell>
          <cell r="M44">
            <v>308</v>
          </cell>
          <cell r="N44">
            <v>32</v>
          </cell>
          <cell r="O44">
            <v>1</v>
          </cell>
        </row>
        <row r="45">
          <cell r="A45">
            <v>324</v>
          </cell>
          <cell r="B45">
            <v>19.3</v>
          </cell>
          <cell r="C45">
            <v>16.7</v>
          </cell>
          <cell r="D45">
            <v>19.5</v>
          </cell>
          <cell r="E45">
            <v>0.3</v>
          </cell>
          <cell r="F45">
            <v>37.799999999999997</v>
          </cell>
          <cell r="G45">
            <v>404</v>
          </cell>
          <cell r="H45">
            <v>0.11</v>
          </cell>
          <cell r="I45">
            <v>0.6</v>
          </cell>
          <cell r="J45">
            <v>0.09</v>
          </cell>
          <cell r="K45">
            <v>1</v>
          </cell>
          <cell r="L45">
            <v>167</v>
          </cell>
          <cell r="M45">
            <v>267</v>
          </cell>
          <cell r="N45">
            <v>34</v>
          </cell>
          <cell r="O45">
            <v>1.5</v>
          </cell>
        </row>
        <row r="46">
          <cell r="A46">
            <v>329</v>
          </cell>
          <cell r="B46">
            <v>16.8</v>
          </cell>
          <cell r="C46">
            <v>14.1</v>
          </cell>
          <cell r="D46">
            <v>19.05</v>
          </cell>
          <cell r="E46">
            <v>7.35</v>
          </cell>
          <cell r="F46">
            <v>26.25</v>
          </cell>
          <cell r="G46">
            <v>343.5</v>
          </cell>
          <cell r="H46">
            <v>0.09</v>
          </cell>
          <cell r="I46">
            <v>0.3</v>
          </cell>
          <cell r="J46">
            <v>0.16500000000000001</v>
          </cell>
          <cell r="K46">
            <v>4.05</v>
          </cell>
          <cell r="L46">
            <v>153</v>
          </cell>
          <cell r="M46">
            <v>223.5</v>
          </cell>
          <cell r="N46">
            <v>24</v>
          </cell>
          <cell r="O46">
            <v>0.9</v>
          </cell>
        </row>
        <row r="47">
          <cell r="A47">
            <v>332</v>
          </cell>
          <cell r="B47">
            <v>14.24</v>
          </cell>
          <cell r="C47">
            <v>14.24</v>
          </cell>
          <cell r="D47">
            <v>0.56000000000000005</v>
          </cell>
          <cell r="E47">
            <v>0</v>
          </cell>
          <cell r="F47">
            <v>0.32</v>
          </cell>
          <cell r="G47">
            <v>63.2</v>
          </cell>
          <cell r="H47">
            <v>4.8000000000000001E-2</v>
          </cell>
          <cell r="I47">
            <v>0.48</v>
          </cell>
          <cell r="J47">
            <v>8.0000000000000002E-3</v>
          </cell>
          <cell r="K47">
            <v>0.88</v>
          </cell>
          <cell r="L47">
            <v>18.399999999999999</v>
          </cell>
          <cell r="M47">
            <v>145.6</v>
          </cell>
          <cell r="N47">
            <v>19.2</v>
          </cell>
          <cell r="O47">
            <v>0.32</v>
          </cell>
        </row>
        <row r="48">
          <cell r="A48">
            <v>334</v>
          </cell>
          <cell r="B48">
            <v>10.9</v>
          </cell>
          <cell r="C48">
            <v>10.4</v>
          </cell>
          <cell r="D48">
            <v>1.1000000000000001</v>
          </cell>
          <cell r="E48">
            <v>0.1</v>
          </cell>
          <cell r="F48">
            <v>4.4000000000000004</v>
          </cell>
          <cell r="G48">
            <v>71</v>
          </cell>
          <cell r="H48">
            <v>0.05</v>
          </cell>
          <cell r="I48">
            <v>0.3</v>
          </cell>
          <cell r="J48">
            <v>0.02</v>
          </cell>
          <cell r="K48">
            <v>0.6</v>
          </cell>
          <cell r="L48">
            <v>39</v>
          </cell>
          <cell r="M48">
            <v>134</v>
          </cell>
          <cell r="N48">
            <v>19</v>
          </cell>
          <cell r="O48">
            <v>0.4</v>
          </cell>
        </row>
        <row r="49">
          <cell r="A49">
            <v>341</v>
          </cell>
          <cell r="B49">
            <v>17.28</v>
          </cell>
          <cell r="C49">
            <v>15.96</v>
          </cell>
          <cell r="D49">
            <v>10.92</v>
          </cell>
          <cell r="E49">
            <v>9.7200000000000006</v>
          </cell>
          <cell r="F49">
            <v>10.92</v>
          </cell>
          <cell r="G49">
            <v>210</v>
          </cell>
          <cell r="H49">
            <v>0.108</v>
          </cell>
          <cell r="I49">
            <v>23.52</v>
          </cell>
          <cell r="J49">
            <v>2.4E-2</v>
          </cell>
          <cell r="K49">
            <v>6.6</v>
          </cell>
          <cell r="L49">
            <v>40.799999999999997</v>
          </cell>
          <cell r="M49">
            <v>222</v>
          </cell>
          <cell r="N49">
            <v>31.2</v>
          </cell>
          <cell r="O49">
            <v>1.2</v>
          </cell>
        </row>
        <row r="50">
          <cell r="A50">
            <v>343</v>
          </cell>
          <cell r="B50">
            <v>11.48</v>
          </cell>
          <cell r="C50">
            <v>10.53</v>
          </cell>
          <cell r="D50">
            <v>6.2</v>
          </cell>
          <cell r="E50">
            <v>5.76</v>
          </cell>
          <cell r="F50">
            <v>5.42</v>
          </cell>
          <cell r="G50">
            <v>123</v>
          </cell>
          <cell r="H50">
            <v>7.6999999999999999E-2</v>
          </cell>
          <cell r="I50">
            <v>4.04</v>
          </cell>
          <cell r="J50">
            <v>8.9999999999999993E-3</v>
          </cell>
          <cell r="K50">
            <v>3.61</v>
          </cell>
          <cell r="L50">
            <v>30.1</v>
          </cell>
          <cell r="M50">
            <v>174.6</v>
          </cell>
          <cell r="N50">
            <v>33.5</v>
          </cell>
          <cell r="O50">
            <v>0.69</v>
          </cell>
        </row>
        <row r="51">
          <cell r="A51">
            <v>345</v>
          </cell>
          <cell r="B51">
            <v>11.12</v>
          </cell>
          <cell r="C51">
            <v>10.08</v>
          </cell>
          <cell r="D51">
            <v>10.08</v>
          </cell>
          <cell r="E51">
            <v>0.5</v>
          </cell>
          <cell r="F51">
            <v>7.68</v>
          </cell>
          <cell r="G51">
            <v>90.4</v>
          </cell>
          <cell r="H51">
            <v>5.6000000000000001E-2</v>
          </cell>
          <cell r="I51">
            <v>0.32</v>
          </cell>
          <cell r="J51">
            <v>1.6E-2</v>
          </cell>
          <cell r="K51">
            <v>0.8</v>
          </cell>
          <cell r="L51">
            <v>28</v>
          </cell>
          <cell r="M51">
            <v>128</v>
          </cell>
          <cell r="N51">
            <v>18.399999999999999</v>
          </cell>
          <cell r="O51">
            <v>0.48</v>
          </cell>
        </row>
        <row r="52">
          <cell r="A52">
            <v>353</v>
          </cell>
          <cell r="B52">
            <v>9.6</v>
          </cell>
          <cell r="C52">
            <v>9</v>
          </cell>
          <cell r="D52">
            <v>20.3</v>
          </cell>
          <cell r="E52">
            <v>16</v>
          </cell>
          <cell r="F52">
            <v>3.8</v>
          </cell>
          <cell r="G52">
            <v>236</v>
          </cell>
          <cell r="H52">
            <v>0.03</v>
          </cell>
          <cell r="I52">
            <v>3.1</v>
          </cell>
          <cell r="J52">
            <v>0.02</v>
          </cell>
          <cell r="K52">
            <v>0.5</v>
          </cell>
          <cell r="L52">
            <v>48</v>
          </cell>
          <cell r="M52">
            <v>161</v>
          </cell>
          <cell r="N52">
            <v>23</v>
          </cell>
          <cell r="O52">
            <v>0.9</v>
          </cell>
        </row>
        <row r="53">
          <cell r="A53">
            <v>363</v>
          </cell>
          <cell r="B53">
            <v>13.68</v>
          </cell>
          <cell r="C53">
            <v>13.23</v>
          </cell>
          <cell r="D53">
            <v>15.66</v>
          </cell>
          <cell r="E53">
            <v>4.32</v>
          </cell>
          <cell r="F53">
            <v>2.0699999999999998</v>
          </cell>
          <cell r="G53">
            <v>204.3</v>
          </cell>
          <cell r="H53">
            <v>3.5999999999999997E-2</v>
          </cell>
          <cell r="I53">
            <v>0.63</v>
          </cell>
          <cell r="J53">
            <v>0</v>
          </cell>
          <cell r="K53">
            <v>2.34</v>
          </cell>
          <cell r="L53">
            <v>9.9</v>
          </cell>
          <cell r="M53">
            <v>141.30000000000001</v>
          </cell>
          <cell r="N53">
            <v>19.8</v>
          </cell>
          <cell r="O53">
            <v>1.98</v>
          </cell>
        </row>
        <row r="54">
          <cell r="A54">
            <v>364</v>
          </cell>
          <cell r="B54">
            <v>18.7</v>
          </cell>
          <cell r="C54">
            <v>15.1</v>
          </cell>
          <cell r="D54">
            <v>20.2</v>
          </cell>
          <cell r="E54">
            <v>0.6</v>
          </cell>
          <cell r="F54">
            <v>23.7</v>
          </cell>
          <cell r="G54">
            <v>338</v>
          </cell>
          <cell r="H54">
            <v>0.19</v>
          </cell>
          <cell r="I54">
            <v>9.9</v>
          </cell>
          <cell r="J54">
            <v>0.05</v>
          </cell>
          <cell r="K54">
            <v>0.7</v>
          </cell>
          <cell r="L54">
            <v>32.6</v>
          </cell>
          <cell r="M54">
            <v>207.4</v>
          </cell>
          <cell r="N54">
            <v>56.2</v>
          </cell>
          <cell r="O54">
            <v>3.7</v>
          </cell>
        </row>
        <row r="55">
          <cell r="A55">
            <v>366</v>
          </cell>
          <cell r="B55">
            <v>9.6999999999999993</v>
          </cell>
          <cell r="C55">
            <v>9.6</v>
          </cell>
          <cell r="D55">
            <v>9.6999999999999993</v>
          </cell>
          <cell r="E55">
            <v>0</v>
          </cell>
          <cell r="F55">
            <v>1.6</v>
          </cell>
          <cell r="G55">
            <v>130</v>
          </cell>
          <cell r="H55">
            <v>0.03</v>
          </cell>
          <cell r="I55">
            <v>0.45</v>
          </cell>
          <cell r="J55">
            <v>4.0000000000000001E-3</v>
          </cell>
          <cell r="K55">
            <v>0.3</v>
          </cell>
          <cell r="L55">
            <v>17.2</v>
          </cell>
          <cell r="M55">
            <v>101.91</v>
          </cell>
          <cell r="N55">
            <v>12.47</v>
          </cell>
          <cell r="O55">
            <v>1.42</v>
          </cell>
        </row>
        <row r="56">
          <cell r="A56">
            <v>367</v>
          </cell>
          <cell r="B56">
            <v>5.0999999999999996</v>
          </cell>
          <cell r="C56">
            <v>5</v>
          </cell>
          <cell r="D56">
            <v>5.8</v>
          </cell>
          <cell r="E56">
            <v>0.03</v>
          </cell>
          <cell r="F56">
            <v>1.2</v>
          </cell>
          <cell r="G56">
            <v>85</v>
          </cell>
          <cell r="H56">
            <v>0.04</v>
          </cell>
          <cell r="I56">
            <v>0.75</v>
          </cell>
          <cell r="J56">
            <v>0.02</v>
          </cell>
          <cell r="K56">
            <v>0.4</v>
          </cell>
          <cell r="L56">
            <v>10</v>
          </cell>
          <cell r="M56">
            <v>124</v>
          </cell>
          <cell r="N56">
            <v>17.399999999999999</v>
          </cell>
          <cell r="O56">
            <v>1.86</v>
          </cell>
        </row>
        <row r="57">
          <cell r="A57">
            <v>369</v>
          </cell>
          <cell r="B57">
            <v>26</v>
          </cell>
          <cell r="C57">
            <v>23.5</v>
          </cell>
          <cell r="D57">
            <v>23.2</v>
          </cell>
          <cell r="E57">
            <v>0.5</v>
          </cell>
          <cell r="F57">
            <v>16.600000000000001</v>
          </cell>
          <cell r="G57">
            <v>379</v>
          </cell>
          <cell r="H57">
            <v>0.16</v>
          </cell>
          <cell r="I57">
            <v>7.6</v>
          </cell>
          <cell r="J57">
            <v>0.04</v>
          </cell>
          <cell r="K57">
            <v>0.8</v>
          </cell>
          <cell r="L57">
            <v>35</v>
          </cell>
          <cell r="M57">
            <v>266</v>
          </cell>
          <cell r="N57">
            <v>56</v>
          </cell>
          <cell r="O57">
            <v>3.4</v>
          </cell>
        </row>
        <row r="58">
          <cell r="A58">
            <v>370</v>
          </cell>
          <cell r="B58">
            <v>17.399999999999999</v>
          </cell>
          <cell r="C58">
            <v>13.1</v>
          </cell>
          <cell r="D58">
            <v>17.100000000000001</v>
          </cell>
          <cell r="E58">
            <v>0.55000000000000004</v>
          </cell>
          <cell r="F58">
            <v>45.3</v>
          </cell>
          <cell r="G58">
            <v>404.8</v>
          </cell>
          <cell r="H58">
            <v>6.4000000000000001E-2</v>
          </cell>
          <cell r="I58">
            <v>0.37</v>
          </cell>
          <cell r="J58">
            <v>5.5E-2</v>
          </cell>
          <cell r="K58">
            <v>0.74</v>
          </cell>
          <cell r="L58">
            <v>21.16</v>
          </cell>
          <cell r="M58">
            <v>208.84</v>
          </cell>
          <cell r="N58">
            <v>48.76</v>
          </cell>
          <cell r="O58">
            <v>2.5760000000000001</v>
          </cell>
        </row>
        <row r="59">
          <cell r="A59">
            <v>372</v>
          </cell>
          <cell r="B59">
            <v>19.55</v>
          </cell>
          <cell r="C59">
            <v>16.329999999999998</v>
          </cell>
          <cell r="D59">
            <v>19.09</v>
          </cell>
          <cell r="E59">
            <v>0.23</v>
          </cell>
          <cell r="F59">
            <v>9.1999999999999993</v>
          </cell>
          <cell r="G59">
            <v>287.5</v>
          </cell>
          <cell r="H59">
            <v>0.09</v>
          </cell>
          <cell r="I59">
            <v>28.52</v>
          </cell>
          <cell r="J59">
            <v>4.5999999999999999E-2</v>
          </cell>
          <cell r="K59">
            <v>0.69</v>
          </cell>
          <cell r="L59">
            <v>78.2</v>
          </cell>
          <cell r="M59">
            <v>236.9</v>
          </cell>
          <cell r="N59">
            <v>48.3</v>
          </cell>
          <cell r="O59">
            <v>3.45</v>
          </cell>
        </row>
        <row r="60">
          <cell r="A60">
            <v>381</v>
          </cell>
          <cell r="B60">
            <v>12.46</v>
          </cell>
          <cell r="C60">
            <v>10.78</v>
          </cell>
          <cell r="D60">
            <v>12.25</v>
          </cell>
          <cell r="E60">
            <v>0.21</v>
          </cell>
          <cell r="F60">
            <v>10.01</v>
          </cell>
          <cell r="G60">
            <v>200.2</v>
          </cell>
          <cell r="H60">
            <v>0.06</v>
          </cell>
          <cell r="I60">
            <v>0</v>
          </cell>
          <cell r="J60">
            <v>2.8000000000000001E-2</v>
          </cell>
          <cell r="K60">
            <v>0.35</v>
          </cell>
          <cell r="L60">
            <v>27.3</v>
          </cell>
          <cell r="M60">
            <v>129.5</v>
          </cell>
          <cell r="N60">
            <v>18.2</v>
          </cell>
          <cell r="O60">
            <v>1.96</v>
          </cell>
        </row>
        <row r="61">
          <cell r="A61">
            <v>405</v>
          </cell>
          <cell r="B61">
            <v>11.33</v>
          </cell>
          <cell r="C61">
            <v>10.77</v>
          </cell>
          <cell r="D61">
            <v>11.25</v>
          </cell>
          <cell r="E61">
            <v>0.17</v>
          </cell>
          <cell r="F61">
            <v>3.41</v>
          </cell>
          <cell r="G61">
            <v>160.18</v>
          </cell>
          <cell r="H61">
            <v>1.7000000000000001E-2</v>
          </cell>
          <cell r="I61">
            <v>1.92</v>
          </cell>
          <cell r="J61">
            <v>0.03</v>
          </cell>
          <cell r="K61">
            <v>0.4</v>
          </cell>
          <cell r="L61">
            <v>28.32</v>
          </cell>
          <cell r="M61">
            <v>74.97</v>
          </cell>
          <cell r="N61">
            <v>13.33</v>
          </cell>
          <cell r="O61">
            <v>0.8</v>
          </cell>
        </row>
        <row r="62">
          <cell r="A62">
            <v>407</v>
          </cell>
          <cell r="B62">
            <v>18.100000000000001</v>
          </cell>
          <cell r="C62">
            <v>15.5</v>
          </cell>
          <cell r="D62">
            <v>18.899999999999999</v>
          </cell>
          <cell r="E62">
            <v>6.3</v>
          </cell>
          <cell r="F62">
            <v>20.9</v>
          </cell>
          <cell r="G62">
            <v>325.39999999999998</v>
          </cell>
          <cell r="H62">
            <v>0.16</v>
          </cell>
          <cell r="I62">
            <v>13.6</v>
          </cell>
          <cell r="J62">
            <v>0.03</v>
          </cell>
          <cell r="K62">
            <v>4.0999999999999996</v>
          </cell>
          <cell r="L62">
            <v>32.799999999999997</v>
          </cell>
          <cell r="M62">
            <v>182.1</v>
          </cell>
          <cell r="N62">
            <v>51.2</v>
          </cell>
          <cell r="O62">
            <v>2.4</v>
          </cell>
        </row>
        <row r="63">
          <cell r="A63">
            <v>412</v>
          </cell>
          <cell r="B63">
            <v>10.5</v>
          </cell>
          <cell r="C63">
            <v>9.5</v>
          </cell>
          <cell r="D63">
            <v>7.5</v>
          </cell>
          <cell r="E63">
            <v>0.1</v>
          </cell>
          <cell r="F63">
            <v>6.5</v>
          </cell>
          <cell r="G63">
            <v>132</v>
          </cell>
          <cell r="H63">
            <v>7.0000000000000007E-2</v>
          </cell>
          <cell r="I63">
            <v>0.6</v>
          </cell>
          <cell r="J63">
            <v>0.03</v>
          </cell>
          <cell r="K63">
            <v>0.3</v>
          </cell>
          <cell r="L63">
            <v>26</v>
          </cell>
          <cell r="M63">
            <v>66</v>
          </cell>
          <cell r="N63">
            <v>13</v>
          </cell>
          <cell r="O63">
            <v>0.8</v>
          </cell>
        </row>
        <row r="64">
          <cell r="A64">
            <v>414</v>
          </cell>
          <cell r="B64">
            <v>4.43</v>
          </cell>
          <cell r="C64">
            <v>0.04</v>
          </cell>
          <cell r="D64">
            <v>7.29</v>
          </cell>
          <cell r="E64">
            <v>0.65</v>
          </cell>
          <cell r="F64">
            <v>40.57</v>
          </cell>
          <cell r="G64">
            <v>245.52</v>
          </cell>
          <cell r="H64">
            <v>0.03</v>
          </cell>
          <cell r="I64">
            <v>0</v>
          </cell>
          <cell r="J64">
            <v>0.05</v>
          </cell>
          <cell r="K64">
            <v>0.34</v>
          </cell>
          <cell r="L64">
            <v>6.12</v>
          </cell>
          <cell r="M64">
            <v>84.96</v>
          </cell>
          <cell r="N64">
            <v>27.36</v>
          </cell>
          <cell r="O64">
            <v>0.63</v>
          </cell>
        </row>
        <row r="65">
          <cell r="A65">
            <v>417</v>
          </cell>
          <cell r="B65">
            <v>14.61</v>
          </cell>
          <cell r="C65">
            <v>0</v>
          </cell>
          <cell r="D65">
            <v>1.44</v>
          </cell>
          <cell r="E65">
            <v>1.44</v>
          </cell>
          <cell r="F65">
            <v>29.1</v>
          </cell>
          <cell r="G65">
            <v>174.6</v>
          </cell>
          <cell r="H65">
            <v>0.32</v>
          </cell>
          <cell r="I65">
            <v>0</v>
          </cell>
          <cell r="J65">
            <v>0</v>
          </cell>
          <cell r="K65">
            <v>0</v>
          </cell>
          <cell r="L65">
            <v>83.7</v>
          </cell>
          <cell r="M65">
            <v>234.45</v>
          </cell>
          <cell r="N65">
            <v>78.599999999999994</v>
          </cell>
          <cell r="O65">
            <v>4.95</v>
          </cell>
        </row>
        <row r="66">
          <cell r="A66">
            <v>423</v>
          </cell>
          <cell r="B66">
            <v>5.55</v>
          </cell>
          <cell r="C66">
            <v>0</v>
          </cell>
          <cell r="D66">
            <v>5.4</v>
          </cell>
          <cell r="E66">
            <v>0.45</v>
          </cell>
          <cell r="F66">
            <v>5.85</v>
          </cell>
          <cell r="G66">
            <v>94.5</v>
          </cell>
          <cell r="H66">
            <v>0.06</v>
          </cell>
          <cell r="I66">
            <v>25.5</v>
          </cell>
          <cell r="J66">
            <v>4.4999999999999998E-2</v>
          </cell>
          <cell r="K66">
            <v>1.05</v>
          </cell>
          <cell r="L66">
            <v>91.5</v>
          </cell>
          <cell r="M66">
            <v>82.5</v>
          </cell>
          <cell r="N66">
            <v>36</v>
          </cell>
          <cell r="O66">
            <v>1.5</v>
          </cell>
        </row>
        <row r="67">
          <cell r="A67">
            <v>429</v>
          </cell>
          <cell r="B67">
            <v>3.15</v>
          </cell>
          <cell r="C67">
            <v>0.6</v>
          </cell>
          <cell r="D67">
            <v>6.6</v>
          </cell>
          <cell r="E67">
            <v>0.45</v>
          </cell>
          <cell r="F67">
            <v>16.350000000000001</v>
          </cell>
          <cell r="G67">
            <v>138</v>
          </cell>
          <cell r="H67">
            <v>0.13500000000000001</v>
          </cell>
          <cell r="I67">
            <v>5.0999999999999996</v>
          </cell>
          <cell r="J67">
            <v>4.4999999999999998E-2</v>
          </cell>
          <cell r="K67">
            <v>0.15</v>
          </cell>
          <cell r="L67">
            <v>39</v>
          </cell>
          <cell r="M67">
            <v>85.5</v>
          </cell>
          <cell r="N67">
            <v>28.5</v>
          </cell>
          <cell r="O67">
            <v>1.05</v>
          </cell>
        </row>
        <row r="68">
          <cell r="A68">
            <v>435</v>
          </cell>
          <cell r="B68">
            <v>1.03</v>
          </cell>
          <cell r="C68">
            <v>0.86</v>
          </cell>
          <cell r="D68">
            <v>2.09</v>
          </cell>
          <cell r="E68">
            <v>0.02</v>
          </cell>
          <cell r="F68">
            <v>2.66</v>
          </cell>
          <cell r="G68">
            <v>33.5</v>
          </cell>
          <cell r="H68">
            <v>0.13500000000000001</v>
          </cell>
          <cell r="I68">
            <v>5.0999999999999996</v>
          </cell>
          <cell r="J68">
            <v>4.4999999999999998E-2</v>
          </cell>
          <cell r="K68">
            <v>0.15</v>
          </cell>
          <cell r="L68">
            <v>39</v>
          </cell>
          <cell r="M68">
            <v>85.5</v>
          </cell>
          <cell r="N68">
            <v>28.5</v>
          </cell>
          <cell r="O68">
            <v>1.05</v>
          </cell>
        </row>
        <row r="69">
          <cell r="A69">
            <v>443</v>
          </cell>
          <cell r="B69">
            <v>0.92400000000000004</v>
          </cell>
          <cell r="C69">
            <v>0.76500000000000001</v>
          </cell>
          <cell r="D69">
            <v>6.375</v>
          </cell>
          <cell r="E69">
            <v>1.7999999999999999E-2</v>
          </cell>
          <cell r="F69">
            <v>2.0249999999999999</v>
          </cell>
          <cell r="G69">
            <v>69.180000000000007</v>
          </cell>
          <cell r="H69">
            <v>0.01</v>
          </cell>
          <cell r="I69">
            <v>0.05</v>
          </cell>
          <cell r="J69">
            <v>0.04</v>
          </cell>
          <cell r="K69">
            <v>0.13</v>
          </cell>
          <cell r="L69">
            <v>25.47</v>
          </cell>
          <cell r="M69">
            <v>16.98</v>
          </cell>
          <cell r="N69">
            <v>2.91</v>
          </cell>
          <cell r="O69">
            <v>6.3E-2</v>
          </cell>
        </row>
        <row r="70">
          <cell r="A70">
            <v>466</v>
          </cell>
          <cell r="B70">
            <v>0</v>
          </cell>
          <cell r="C70">
            <v>0</v>
          </cell>
          <cell r="D70">
            <v>16.579999999999998</v>
          </cell>
          <cell r="E70">
            <v>16.579999999999998</v>
          </cell>
          <cell r="F70">
            <v>1.4</v>
          </cell>
          <cell r="G70">
            <v>154.80000000000001</v>
          </cell>
          <cell r="H70">
            <v>0</v>
          </cell>
          <cell r="I70">
            <v>0</v>
          </cell>
          <cell r="J70">
            <v>0</v>
          </cell>
          <cell r="K70">
            <v>7.3</v>
          </cell>
          <cell r="L70">
            <v>0.04</v>
          </cell>
          <cell r="M70">
            <v>0.34</v>
          </cell>
          <cell r="N70">
            <v>0</v>
          </cell>
          <cell r="O70">
            <v>4.0000000000000001E-3</v>
          </cell>
        </row>
        <row r="71">
          <cell r="A71">
            <v>481</v>
          </cell>
          <cell r="B71">
            <v>2.16</v>
          </cell>
          <cell r="C71">
            <v>2.16</v>
          </cell>
          <cell r="D71">
            <v>2.5499999999999998</v>
          </cell>
          <cell r="E71">
            <v>2.5499999999999998</v>
          </cell>
          <cell r="F71">
            <v>16.649999999999999</v>
          </cell>
          <cell r="G71">
            <v>98.4</v>
          </cell>
          <cell r="H71">
            <v>1.7999999999999999E-2</v>
          </cell>
          <cell r="I71">
            <v>0.3</v>
          </cell>
          <cell r="J71">
            <v>1.2999999999999999E-2</v>
          </cell>
          <cell r="K71">
            <v>0.06</v>
          </cell>
          <cell r="L71">
            <v>92.1</v>
          </cell>
          <cell r="M71">
            <v>65.7</v>
          </cell>
          <cell r="N71">
            <v>10.199999999999999</v>
          </cell>
          <cell r="O71">
            <v>0.06</v>
          </cell>
        </row>
        <row r="72">
          <cell r="A72">
            <v>493</v>
          </cell>
          <cell r="B72">
            <v>0.1</v>
          </cell>
          <cell r="C72">
            <v>0</v>
          </cell>
          <cell r="D72">
            <v>0</v>
          </cell>
          <cell r="E72">
            <v>0</v>
          </cell>
          <cell r="F72">
            <v>15</v>
          </cell>
          <cell r="G72">
            <v>60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11</v>
          </cell>
          <cell r="M72">
            <v>3</v>
          </cell>
          <cell r="N72">
            <v>1</v>
          </cell>
          <cell r="O72">
            <v>0.3</v>
          </cell>
        </row>
        <row r="73">
          <cell r="A73">
            <v>494</v>
          </cell>
          <cell r="B73">
            <v>0.06</v>
          </cell>
          <cell r="C73">
            <v>0</v>
          </cell>
          <cell r="D73">
            <v>0.01</v>
          </cell>
          <cell r="E73">
            <v>0</v>
          </cell>
          <cell r="F73">
            <v>15.8</v>
          </cell>
          <cell r="G73">
            <v>62.24</v>
          </cell>
          <cell r="H73">
            <v>0</v>
          </cell>
          <cell r="I73">
            <v>2.8</v>
          </cell>
          <cell r="J73">
            <v>0</v>
          </cell>
          <cell r="K73">
            <v>0</v>
          </cell>
          <cell r="L73">
            <v>3.25</v>
          </cell>
          <cell r="M73">
            <v>1.54</v>
          </cell>
          <cell r="N73">
            <v>8.4000000000000005E-2</v>
          </cell>
          <cell r="O73">
            <v>0.09</v>
          </cell>
        </row>
        <row r="74">
          <cell r="A74">
            <v>495</v>
          </cell>
          <cell r="B74">
            <v>1.5</v>
          </cell>
          <cell r="C74">
            <v>1.5</v>
          </cell>
          <cell r="D74">
            <v>1.3</v>
          </cell>
          <cell r="E74">
            <v>0</v>
          </cell>
          <cell r="F74">
            <v>15.9</v>
          </cell>
          <cell r="G74">
            <v>81</v>
          </cell>
          <cell r="H74">
            <v>0.04</v>
          </cell>
          <cell r="I74">
            <v>1.3</v>
          </cell>
          <cell r="J74">
            <v>0.01</v>
          </cell>
          <cell r="K74">
            <v>0</v>
          </cell>
          <cell r="L74">
            <v>127</v>
          </cell>
          <cell r="M74">
            <v>93</v>
          </cell>
          <cell r="N74">
            <v>15</v>
          </cell>
          <cell r="O74">
            <v>0.4</v>
          </cell>
        </row>
        <row r="75">
          <cell r="A75">
            <v>497</v>
          </cell>
          <cell r="B75">
            <v>5</v>
          </cell>
          <cell r="C75">
            <v>3.8</v>
          </cell>
          <cell r="D75">
            <v>4.4000000000000004</v>
          </cell>
          <cell r="E75">
            <v>0.7</v>
          </cell>
          <cell r="F75">
            <v>31.7</v>
          </cell>
          <cell r="G75">
            <v>186</v>
          </cell>
          <cell r="H75">
            <v>0.06</v>
          </cell>
          <cell r="I75">
            <v>1.7</v>
          </cell>
          <cell r="J75">
            <v>0.03</v>
          </cell>
          <cell r="K75">
            <v>0</v>
          </cell>
          <cell r="L75">
            <v>163</v>
          </cell>
          <cell r="M75">
            <v>150</v>
          </cell>
          <cell r="N75">
            <v>39</v>
          </cell>
          <cell r="O75">
            <v>1.3</v>
          </cell>
        </row>
        <row r="76">
          <cell r="A76">
            <v>501</v>
          </cell>
          <cell r="B76">
            <v>3.2</v>
          </cell>
          <cell r="C76">
            <v>2.9</v>
          </cell>
          <cell r="D76">
            <v>2.7</v>
          </cell>
          <cell r="E76">
            <v>0.1</v>
          </cell>
          <cell r="F76">
            <v>15.9</v>
          </cell>
          <cell r="G76">
            <v>79</v>
          </cell>
          <cell r="H76">
            <v>0.04</v>
          </cell>
          <cell r="I76">
            <v>1.3</v>
          </cell>
          <cell r="J76">
            <v>0.02</v>
          </cell>
          <cell r="K76">
            <v>0</v>
          </cell>
          <cell r="L76">
            <v>126</v>
          </cell>
          <cell r="M76">
            <v>90</v>
          </cell>
          <cell r="N76">
            <v>14</v>
          </cell>
          <cell r="O76">
            <v>0.1</v>
          </cell>
        </row>
        <row r="77">
          <cell r="A77">
            <v>503</v>
          </cell>
          <cell r="B77">
            <v>1.4</v>
          </cell>
          <cell r="C77">
            <v>0</v>
          </cell>
          <cell r="D77">
            <v>0</v>
          </cell>
          <cell r="E77">
            <v>0</v>
          </cell>
          <cell r="F77">
            <v>29</v>
          </cell>
          <cell r="G77">
            <v>122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1</v>
          </cell>
          <cell r="M77">
            <v>0</v>
          </cell>
          <cell r="N77">
            <v>0</v>
          </cell>
          <cell r="O77">
            <v>0.1</v>
          </cell>
        </row>
        <row r="78">
          <cell r="A78">
            <v>507</v>
          </cell>
          <cell r="B78">
            <v>0.5</v>
          </cell>
          <cell r="C78">
            <v>0</v>
          </cell>
          <cell r="D78">
            <v>0.2</v>
          </cell>
          <cell r="E78">
            <v>0.2</v>
          </cell>
          <cell r="F78">
            <v>23.1</v>
          </cell>
          <cell r="G78">
            <v>96</v>
          </cell>
          <cell r="H78">
            <v>0.02</v>
          </cell>
          <cell r="I78">
            <v>4.3</v>
          </cell>
          <cell r="J78">
            <v>0</v>
          </cell>
          <cell r="K78">
            <v>0.2</v>
          </cell>
          <cell r="L78">
            <v>22</v>
          </cell>
          <cell r="M78">
            <v>16</v>
          </cell>
          <cell r="N78">
            <v>14</v>
          </cell>
          <cell r="O78">
            <v>1.1000000000000001</v>
          </cell>
        </row>
        <row r="79">
          <cell r="A79">
            <v>508</v>
          </cell>
          <cell r="B79">
            <v>0.5</v>
          </cell>
          <cell r="C79">
            <v>0</v>
          </cell>
          <cell r="D79">
            <v>0</v>
          </cell>
          <cell r="E79">
            <v>0</v>
          </cell>
          <cell r="F79">
            <v>27</v>
          </cell>
          <cell r="G79">
            <v>110</v>
          </cell>
          <cell r="H79">
            <v>0.01</v>
          </cell>
          <cell r="I79">
            <v>0.5</v>
          </cell>
          <cell r="J79">
            <v>0</v>
          </cell>
          <cell r="K79">
            <v>0</v>
          </cell>
          <cell r="L79">
            <v>28</v>
          </cell>
          <cell r="M79">
            <v>19</v>
          </cell>
          <cell r="N79">
            <v>7</v>
          </cell>
          <cell r="O79">
            <v>1.5</v>
          </cell>
        </row>
        <row r="80">
          <cell r="A80">
            <v>509</v>
          </cell>
          <cell r="B80">
            <v>0.3</v>
          </cell>
          <cell r="C80">
            <v>0</v>
          </cell>
          <cell r="D80">
            <v>0.2</v>
          </cell>
          <cell r="E80">
            <v>0.2</v>
          </cell>
          <cell r="F80">
            <v>25.1</v>
          </cell>
          <cell r="G80">
            <v>103</v>
          </cell>
          <cell r="H80">
            <v>0.01</v>
          </cell>
          <cell r="I80">
            <v>3.3</v>
          </cell>
          <cell r="J80">
            <v>0</v>
          </cell>
          <cell r="K80">
            <v>0.1</v>
          </cell>
          <cell r="L80">
            <v>11</v>
          </cell>
          <cell r="M80">
            <v>7</v>
          </cell>
          <cell r="N80">
            <v>5</v>
          </cell>
          <cell r="O80">
            <v>1.2</v>
          </cell>
        </row>
        <row r="81">
          <cell r="A81">
            <v>512</v>
          </cell>
          <cell r="B81">
            <v>0.74</v>
          </cell>
          <cell r="C81">
            <v>0</v>
          </cell>
          <cell r="D81">
            <v>0.16</v>
          </cell>
          <cell r="E81">
            <v>0.16</v>
          </cell>
          <cell r="F81">
            <v>36.03</v>
          </cell>
          <cell r="G81">
            <v>149.77000000000001</v>
          </cell>
          <cell r="H81">
            <v>0.05</v>
          </cell>
          <cell r="I81">
            <v>0</v>
          </cell>
          <cell r="J81">
            <v>0</v>
          </cell>
          <cell r="K81">
            <v>0</v>
          </cell>
          <cell r="L81">
            <v>26.05</v>
          </cell>
          <cell r="M81">
            <v>41.28</v>
          </cell>
          <cell r="N81">
            <v>13.44</v>
          </cell>
          <cell r="O81">
            <v>1.01</v>
          </cell>
        </row>
        <row r="82">
          <cell r="A82">
            <v>516</v>
          </cell>
          <cell r="B82">
            <v>5.8</v>
          </cell>
          <cell r="C82">
            <v>5.8</v>
          </cell>
          <cell r="D82">
            <v>5</v>
          </cell>
          <cell r="E82">
            <v>0</v>
          </cell>
          <cell r="F82">
            <v>8.4</v>
          </cell>
          <cell r="G82">
            <v>108</v>
          </cell>
          <cell r="H82">
            <v>0.04</v>
          </cell>
          <cell r="I82">
            <v>0.6</v>
          </cell>
          <cell r="J82">
            <v>0.04</v>
          </cell>
          <cell r="K82">
            <v>0</v>
          </cell>
          <cell r="L82">
            <v>248</v>
          </cell>
          <cell r="M82">
            <v>184</v>
          </cell>
          <cell r="N82">
            <v>28</v>
          </cell>
          <cell r="O82">
            <v>0.2</v>
          </cell>
        </row>
        <row r="83">
          <cell r="A83">
            <v>519</v>
          </cell>
          <cell r="B83">
            <v>0.7</v>
          </cell>
          <cell r="C83">
            <v>0</v>
          </cell>
          <cell r="D83">
            <v>0.3</v>
          </cell>
          <cell r="E83">
            <v>0.3</v>
          </cell>
          <cell r="F83">
            <v>22.8</v>
          </cell>
          <cell r="G83">
            <v>97</v>
          </cell>
          <cell r="H83">
            <v>0.01</v>
          </cell>
          <cell r="I83">
            <v>70</v>
          </cell>
          <cell r="J83">
            <v>0</v>
          </cell>
          <cell r="K83">
            <v>0</v>
          </cell>
          <cell r="L83">
            <v>12</v>
          </cell>
          <cell r="M83">
            <v>3</v>
          </cell>
          <cell r="N83">
            <v>3</v>
          </cell>
          <cell r="O83">
            <v>1.5</v>
          </cell>
        </row>
        <row r="84">
          <cell r="A84">
            <v>536</v>
          </cell>
          <cell r="B84">
            <v>2.9</v>
          </cell>
          <cell r="C84">
            <v>20.2</v>
          </cell>
          <cell r="D84">
            <v>9.6</v>
          </cell>
          <cell r="E84">
            <v>61.9</v>
          </cell>
          <cell r="F84">
            <v>477</v>
          </cell>
          <cell r="G84">
            <v>12</v>
          </cell>
          <cell r="H84">
            <v>0.17</v>
          </cell>
          <cell r="I84">
            <v>1.1000000000000001</v>
          </cell>
          <cell r="J84">
            <v>0.09</v>
          </cell>
          <cell r="K84">
            <v>5.4</v>
          </cell>
          <cell r="L84">
            <v>119</v>
          </cell>
          <cell r="M84">
            <v>161</v>
          </cell>
          <cell r="N84">
            <v>26</v>
          </cell>
          <cell r="O84">
            <v>1.2</v>
          </cell>
        </row>
        <row r="85">
          <cell r="A85">
            <v>541</v>
          </cell>
          <cell r="B85">
            <v>3.6</v>
          </cell>
          <cell r="C85">
            <v>0.4</v>
          </cell>
          <cell r="D85">
            <v>1.7</v>
          </cell>
          <cell r="E85">
            <v>0.4</v>
          </cell>
          <cell r="F85">
            <v>22.2</v>
          </cell>
          <cell r="G85">
            <v>118</v>
          </cell>
          <cell r="H85">
            <v>0.05</v>
          </cell>
          <cell r="I85">
            <v>0</v>
          </cell>
          <cell r="J85">
            <v>0.01</v>
          </cell>
          <cell r="K85">
            <v>0.5</v>
          </cell>
          <cell r="L85">
            <v>7</v>
          </cell>
          <cell r="M85">
            <v>28</v>
          </cell>
          <cell r="N85">
            <v>5</v>
          </cell>
          <cell r="O85">
            <v>0.4</v>
          </cell>
        </row>
        <row r="86">
          <cell r="A86">
            <v>563</v>
          </cell>
          <cell r="B86">
            <v>4.7</v>
          </cell>
          <cell r="C86">
            <v>0.4</v>
          </cell>
          <cell r="D86">
            <v>4.8</v>
          </cell>
          <cell r="E86">
            <v>0.5</v>
          </cell>
          <cell r="F86">
            <v>33.9</v>
          </cell>
          <cell r="G86">
            <v>198</v>
          </cell>
          <cell r="H86">
            <v>0.06</v>
          </cell>
          <cell r="I86">
            <v>0</v>
          </cell>
          <cell r="J86">
            <v>0.04</v>
          </cell>
          <cell r="K86">
            <v>0.7</v>
          </cell>
          <cell r="L86">
            <v>9</v>
          </cell>
          <cell r="M86">
            <v>37</v>
          </cell>
          <cell r="N86">
            <v>6</v>
          </cell>
          <cell r="O86">
            <v>0.5</v>
          </cell>
        </row>
        <row r="87">
          <cell r="A87">
            <v>565</v>
          </cell>
          <cell r="B87">
            <v>4.2</v>
          </cell>
          <cell r="C87">
            <v>0.1</v>
          </cell>
          <cell r="D87">
            <v>8.3000000000000007</v>
          </cell>
          <cell r="E87">
            <v>0.5</v>
          </cell>
          <cell r="F87">
            <v>33.5</v>
          </cell>
          <cell r="G87">
            <v>226</v>
          </cell>
          <cell r="H87">
            <v>0.06</v>
          </cell>
          <cell r="I87">
            <v>0</v>
          </cell>
          <cell r="J87">
            <v>0.05</v>
          </cell>
          <cell r="K87">
            <v>0.7</v>
          </cell>
          <cell r="L87">
            <v>8</v>
          </cell>
          <cell r="M87">
            <v>32</v>
          </cell>
          <cell r="N87">
            <v>6</v>
          </cell>
          <cell r="O87">
            <v>0.5</v>
          </cell>
        </row>
        <row r="88">
          <cell r="A88">
            <v>567</v>
          </cell>
          <cell r="B88">
            <v>4.3</v>
          </cell>
          <cell r="C88">
            <v>0.6</v>
          </cell>
          <cell r="D88">
            <v>5</v>
          </cell>
          <cell r="E88">
            <v>0.4</v>
          </cell>
          <cell r="F88">
            <v>35.299999999999997</v>
          </cell>
          <cell r="G88">
            <v>203</v>
          </cell>
          <cell r="H88">
            <v>0.05</v>
          </cell>
          <cell r="I88">
            <v>0</v>
          </cell>
          <cell r="J88">
            <v>0.04</v>
          </cell>
          <cell r="K88">
            <v>0.6</v>
          </cell>
          <cell r="L88">
            <v>14</v>
          </cell>
          <cell r="M88">
            <v>38</v>
          </cell>
          <cell r="N88">
            <v>6</v>
          </cell>
          <cell r="O88">
            <v>0.5</v>
          </cell>
        </row>
        <row r="89">
          <cell r="A89">
            <v>588</v>
          </cell>
          <cell r="B89">
            <v>0.84</v>
          </cell>
          <cell r="C89">
            <v>0</v>
          </cell>
          <cell r="D89">
            <v>0.99</v>
          </cell>
          <cell r="E89">
            <v>0.99</v>
          </cell>
          <cell r="F89">
            <v>23.19</v>
          </cell>
          <cell r="G89">
            <v>105</v>
          </cell>
          <cell r="H89">
            <v>8.9999999999999993E-3</v>
          </cell>
          <cell r="I89">
            <v>0</v>
          </cell>
          <cell r="J89">
            <v>0</v>
          </cell>
          <cell r="K89">
            <v>0.21</v>
          </cell>
          <cell r="L89">
            <v>4.8</v>
          </cell>
          <cell r="M89">
            <v>10.8</v>
          </cell>
          <cell r="N89">
            <v>3</v>
          </cell>
          <cell r="O89">
            <v>0.45</v>
          </cell>
        </row>
        <row r="90">
          <cell r="A90">
            <v>590</v>
          </cell>
          <cell r="B90">
            <v>2.25</v>
          </cell>
          <cell r="C90">
            <v>0</v>
          </cell>
          <cell r="D90">
            <v>2.94</v>
          </cell>
          <cell r="E90">
            <v>2.94</v>
          </cell>
          <cell r="F90">
            <v>22.32</v>
          </cell>
          <cell r="G90">
            <v>125.1</v>
          </cell>
          <cell r="H90">
            <v>2.4E-2</v>
          </cell>
          <cell r="I90">
            <v>0</v>
          </cell>
          <cell r="J90">
            <v>3.0000000000000001E-3</v>
          </cell>
          <cell r="K90">
            <v>1.05</v>
          </cell>
          <cell r="L90">
            <v>8.6999999999999993</v>
          </cell>
          <cell r="M90">
            <v>27</v>
          </cell>
          <cell r="N90">
            <v>6</v>
          </cell>
          <cell r="O90">
            <v>0.63</v>
          </cell>
        </row>
        <row r="91">
          <cell r="A91">
            <v>608</v>
          </cell>
          <cell r="B91">
            <v>4.7699999999999996</v>
          </cell>
          <cell r="C91">
            <v>4.6399999999999997</v>
          </cell>
          <cell r="D91">
            <v>2.6</v>
          </cell>
          <cell r="E91">
            <v>1.4999999999999999E-2</v>
          </cell>
          <cell r="F91">
            <v>3.13</v>
          </cell>
          <cell r="G91">
            <v>54.99</v>
          </cell>
          <cell r="H91">
            <v>1.4999999999999999E-2</v>
          </cell>
          <cell r="I91">
            <v>0.13500000000000001</v>
          </cell>
          <cell r="J91">
            <v>0.03</v>
          </cell>
          <cell r="K91">
            <v>0.108</v>
          </cell>
          <cell r="L91">
            <v>43.59</v>
          </cell>
          <cell r="M91">
            <v>63.12</v>
          </cell>
          <cell r="N91">
            <v>6.6</v>
          </cell>
          <cell r="O91">
            <v>0.17</v>
          </cell>
        </row>
        <row r="92">
          <cell r="A92">
            <v>644</v>
          </cell>
          <cell r="B92">
            <v>12</v>
          </cell>
          <cell r="C92">
            <v>5.0999999999999996</v>
          </cell>
          <cell r="D92">
            <v>16.100000000000001</v>
          </cell>
          <cell r="E92">
            <v>5.2</v>
          </cell>
          <cell r="F92">
            <v>47.9</v>
          </cell>
          <cell r="G92">
            <v>385</v>
          </cell>
          <cell r="H92">
            <v>0.15</v>
          </cell>
          <cell r="I92">
            <v>0</v>
          </cell>
          <cell r="J92">
            <v>0.1</v>
          </cell>
          <cell r="K92">
            <v>3.4</v>
          </cell>
          <cell r="L92">
            <v>205</v>
          </cell>
          <cell r="M92">
            <v>215</v>
          </cell>
          <cell r="N92">
            <v>33</v>
          </cell>
          <cell r="O92">
            <v>1.2</v>
          </cell>
        </row>
        <row r="93">
          <cell r="A93" t="str">
            <v>10.6.4</v>
          </cell>
          <cell r="B93">
            <v>0.2</v>
          </cell>
          <cell r="C93">
            <v>0</v>
          </cell>
          <cell r="D93">
            <v>0</v>
          </cell>
          <cell r="E93">
            <v>0</v>
          </cell>
          <cell r="F93">
            <v>24</v>
          </cell>
          <cell r="G93">
            <v>119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8</v>
          </cell>
          <cell r="M93">
            <v>16</v>
          </cell>
          <cell r="N93">
            <v>12</v>
          </cell>
          <cell r="O93">
            <v>0.9</v>
          </cell>
        </row>
        <row r="94">
          <cell r="A94" t="str">
            <v>0443.</v>
          </cell>
          <cell r="B94">
            <v>1.54</v>
          </cell>
          <cell r="C94">
            <v>1.28</v>
          </cell>
          <cell r="D94">
            <v>10.63</v>
          </cell>
          <cell r="E94">
            <v>0.03</v>
          </cell>
          <cell r="F94">
            <v>3.38</v>
          </cell>
          <cell r="G94">
            <v>115.3</v>
          </cell>
          <cell r="H94">
            <v>1.7000000000000001E-2</v>
          </cell>
          <cell r="I94">
            <v>7.4999999999999997E-2</v>
          </cell>
          <cell r="J94">
            <v>0.06</v>
          </cell>
          <cell r="K94">
            <v>0.21</v>
          </cell>
          <cell r="L94">
            <v>42.45</v>
          </cell>
          <cell r="M94">
            <v>28.3</v>
          </cell>
          <cell r="N94">
            <v>4.8499999999999996</v>
          </cell>
          <cell r="O94">
            <v>0.105</v>
          </cell>
        </row>
        <row r="95">
          <cell r="A95" t="str">
            <v>1.2.2.7</v>
          </cell>
          <cell r="B95">
            <v>5.4</v>
          </cell>
          <cell r="D95">
            <v>5</v>
          </cell>
          <cell r="F95">
            <v>21.6</v>
          </cell>
          <cell r="G95">
            <v>158</v>
          </cell>
          <cell r="H95">
            <v>0.06</v>
          </cell>
          <cell r="I95">
            <v>1.8</v>
          </cell>
          <cell r="J95">
            <v>0.04</v>
          </cell>
          <cell r="L95">
            <v>242</v>
          </cell>
          <cell r="M95">
            <v>188</v>
          </cell>
          <cell r="N95">
            <v>30</v>
          </cell>
          <cell r="O95">
            <v>0.2</v>
          </cell>
          <cell r="P95">
            <v>0.26</v>
          </cell>
        </row>
        <row r="96">
          <cell r="A96" t="str">
            <v>10.9.2.4</v>
          </cell>
          <cell r="B96">
            <v>0.57999999999999996</v>
          </cell>
          <cell r="C96">
            <v>0</v>
          </cell>
          <cell r="D96">
            <v>2.57</v>
          </cell>
          <cell r="E96">
            <v>2.57</v>
          </cell>
          <cell r="F96">
            <v>28.47</v>
          </cell>
          <cell r="G96">
            <v>139.9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5.83</v>
          </cell>
          <cell r="M96">
            <v>13.99</v>
          </cell>
          <cell r="N96">
            <v>9.33</v>
          </cell>
          <cell r="O96">
            <v>0.57999999999999996</v>
          </cell>
        </row>
        <row r="97">
          <cell r="A97" t="str">
            <v>106.</v>
          </cell>
          <cell r="B97">
            <v>0.8</v>
          </cell>
          <cell r="C97">
            <v>0</v>
          </cell>
          <cell r="D97">
            <v>0.1</v>
          </cell>
          <cell r="E97">
            <v>0.1</v>
          </cell>
          <cell r="F97">
            <v>2.5</v>
          </cell>
          <cell r="G97">
            <v>14</v>
          </cell>
          <cell r="H97">
            <v>0.03</v>
          </cell>
          <cell r="I97">
            <v>10</v>
          </cell>
          <cell r="J97">
            <v>0</v>
          </cell>
          <cell r="K97">
            <v>0.1</v>
          </cell>
          <cell r="L97">
            <v>23</v>
          </cell>
          <cell r="M97">
            <v>42</v>
          </cell>
          <cell r="N97">
            <v>14</v>
          </cell>
          <cell r="O97">
            <v>0.6</v>
          </cell>
        </row>
        <row r="98">
          <cell r="A98" t="str">
            <v>108.</v>
          </cell>
          <cell r="B98">
            <v>8.36</v>
          </cell>
          <cell r="C98">
            <v>0</v>
          </cell>
          <cell r="D98">
            <v>0.88</v>
          </cell>
          <cell r="E98">
            <v>0.88</v>
          </cell>
          <cell r="F98">
            <v>54.12</v>
          </cell>
          <cell r="G98">
            <v>258.5</v>
          </cell>
          <cell r="H98">
            <v>0.121</v>
          </cell>
          <cell r="I98">
            <v>0</v>
          </cell>
          <cell r="J98">
            <v>0</v>
          </cell>
          <cell r="K98">
            <v>1.21</v>
          </cell>
          <cell r="L98">
            <v>22</v>
          </cell>
          <cell r="M98">
            <v>71.5</v>
          </cell>
          <cell r="N98">
            <v>15.4</v>
          </cell>
          <cell r="O98">
            <v>1.21</v>
          </cell>
        </row>
        <row r="99">
          <cell r="A99" t="str">
            <v>11.1.1.1</v>
          </cell>
          <cell r="B99">
            <v>1</v>
          </cell>
          <cell r="C99">
            <v>0</v>
          </cell>
          <cell r="D99">
            <v>0</v>
          </cell>
          <cell r="E99">
            <v>0</v>
          </cell>
          <cell r="F99">
            <v>25.4</v>
          </cell>
          <cell r="G99">
            <v>110</v>
          </cell>
          <cell r="H99">
            <v>0.04</v>
          </cell>
          <cell r="I99">
            <v>8</v>
          </cell>
          <cell r="J99">
            <v>0</v>
          </cell>
          <cell r="L99">
            <v>40</v>
          </cell>
          <cell r="M99">
            <v>36</v>
          </cell>
          <cell r="N99">
            <v>20</v>
          </cell>
          <cell r="O99">
            <v>0.4</v>
          </cell>
          <cell r="P99">
            <v>0.08</v>
          </cell>
        </row>
        <row r="100">
          <cell r="A100" t="str">
            <v>11.1.1.11</v>
          </cell>
          <cell r="B100">
            <v>0.6</v>
          </cell>
          <cell r="C100">
            <v>0</v>
          </cell>
          <cell r="D100">
            <v>0</v>
          </cell>
          <cell r="E100">
            <v>0</v>
          </cell>
          <cell r="F100">
            <v>33</v>
          </cell>
          <cell r="G100">
            <v>136</v>
          </cell>
          <cell r="H100">
            <v>0.04</v>
          </cell>
          <cell r="I100">
            <v>12</v>
          </cell>
          <cell r="J100">
            <v>0</v>
          </cell>
          <cell r="L100">
            <v>10</v>
          </cell>
          <cell r="M100">
            <v>30</v>
          </cell>
          <cell r="N100">
            <v>24</v>
          </cell>
          <cell r="O100">
            <v>0.4</v>
          </cell>
          <cell r="P100">
            <v>0.08</v>
          </cell>
        </row>
        <row r="101">
          <cell r="A101" t="str">
            <v>11.1.1.16</v>
          </cell>
          <cell r="B101">
            <v>1</v>
          </cell>
          <cell r="C101">
            <v>0</v>
          </cell>
          <cell r="D101">
            <v>0.2</v>
          </cell>
          <cell r="E101">
            <v>0</v>
          </cell>
          <cell r="F101">
            <v>20.2</v>
          </cell>
          <cell r="G101">
            <v>92</v>
          </cell>
          <cell r="H101">
            <v>0.02</v>
          </cell>
          <cell r="I101">
            <v>4</v>
          </cell>
          <cell r="J101">
            <v>0</v>
          </cell>
          <cell r="L101">
            <v>14</v>
          </cell>
          <cell r="M101">
            <v>14</v>
          </cell>
          <cell r="N101">
            <v>8</v>
          </cell>
          <cell r="O101">
            <v>2.8</v>
          </cell>
          <cell r="P101">
            <v>0.02</v>
          </cell>
        </row>
        <row r="102">
          <cell r="A102" t="str">
            <v>11.1.1.5</v>
          </cell>
          <cell r="B102">
            <v>0.6</v>
          </cell>
          <cell r="C102">
            <v>0</v>
          </cell>
          <cell r="D102">
            <v>0.4</v>
          </cell>
          <cell r="E102">
            <v>0</v>
          </cell>
          <cell r="F102">
            <v>32.6</v>
          </cell>
          <cell r="G102">
            <v>140</v>
          </cell>
          <cell r="H102">
            <v>0.04</v>
          </cell>
          <cell r="I102">
            <v>4</v>
          </cell>
          <cell r="J102">
            <v>0</v>
          </cell>
          <cell r="L102">
            <v>18</v>
          </cell>
          <cell r="M102">
            <v>24</v>
          </cell>
          <cell r="N102">
            <v>18</v>
          </cell>
          <cell r="O102">
            <v>0.8</v>
          </cell>
          <cell r="P102">
            <v>0.02</v>
          </cell>
        </row>
        <row r="103">
          <cell r="A103" t="str">
            <v>112а</v>
          </cell>
          <cell r="B103">
            <v>0.9</v>
          </cell>
          <cell r="C103">
            <v>0</v>
          </cell>
          <cell r="D103">
            <v>0.2</v>
          </cell>
          <cell r="E103">
            <v>0.2</v>
          </cell>
          <cell r="F103">
            <v>8.6999999999999993</v>
          </cell>
          <cell r="G103">
            <v>35</v>
          </cell>
          <cell r="H103">
            <v>0.04</v>
          </cell>
          <cell r="I103">
            <v>60</v>
          </cell>
          <cell r="J103">
            <v>0</v>
          </cell>
          <cell r="K103">
            <v>0.2</v>
          </cell>
          <cell r="L103">
            <v>34</v>
          </cell>
          <cell r="M103">
            <v>23</v>
          </cell>
          <cell r="N103">
            <v>13</v>
          </cell>
          <cell r="O103">
            <v>0.3</v>
          </cell>
        </row>
        <row r="104">
          <cell r="A104" t="str">
            <v>112б</v>
          </cell>
          <cell r="B104">
            <v>1.5</v>
          </cell>
          <cell r="C104">
            <v>0</v>
          </cell>
          <cell r="D104">
            <v>0.5</v>
          </cell>
          <cell r="E104">
            <v>0.5</v>
          </cell>
          <cell r="F104">
            <v>21</v>
          </cell>
          <cell r="G104">
            <v>96</v>
          </cell>
          <cell r="H104">
            <v>0.04</v>
          </cell>
          <cell r="I104">
            <v>10</v>
          </cell>
          <cell r="J104">
            <v>0</v>
          </cell>
          <cell r="K104">
            <v>0.4</v>
          </cell>
          <cell r="L104">
            <v>8</v>
          </cell>
          <cell r="M104">
            <v>28</v>
          </cell>
          <cell r="N104">
            <v>42</v>
          </cell>
          <cell r="O104">
            <v>0.6</v>
          </cell>
        </row>
        <row r="105">
          <cell r="A105" t="str">
            <v>112я</v>
          </cell>
          <cell r="B105">
            <v>0.4</v>
          </cell>
          <cell r="C105">
            <v>0</v>
          </cell>
          <cell r="D105">
            <v>0.4</v>
          </cell>
          <cell r="E105">
            <v>0.4</v>
          </cell>
          <cell r="F105">
            <v>9.8000000000000007</v>
          </cell>
          <cell r="G105">
            <v>47</v>
          </cell>
          <cell r="H105">
            <v>0.03</v>
          </cell>
          <cell r="I105">
            <v>10</v>
          </cell>
          <cell r="J105">
            <v>0</v>
          </cell>
          <cell r="K105">
            <v>0.2</v>
          </cell>
          <cell r="L105">
            <v>16</v>
          </cell>
          <cell r="M105">
            <v>11</v>
          </cell>
          <cell r="N105">
            <v>9</v>
          </cell>
          <cell r="O105">
            <v>2.2000000000000002</v>
          </cell>
        </row>
        <row r="106">
          <cell r="A106" t="str">
            <v>516.</v>
          </cell>
          <cell r="B106">
            <v>5.8</v>
          </cell>
          <cell r="C106">
            <v>5.8</v>
          </cell>
          <cell r="D106">
            <v>5</v>
          </cell>
          <cell r="E106">
            <v>0</v>
          </cell>
          <cell r="F106">
            <v>13</v>
          </cell>
          <cell r="G106">
            <v>120</v>
          </cell>
          <cell r="H106">
            <v>0.08</v>
          </cell>
          <cell r="I106">
            <v>1.4</v>
          </cell>
          <cell r="J106">
            <v>0.04</v>
          </cell>
          <cell r="K106">
            <v>0</v>
          </cell>
          <cell r="L106">
            <v>240</v>
          </cell>
          <cell r="M106">
            <v>180</v>
          </cell>
          <cell r="N106">
            <v>28</v>
          </cell>
          <cell r="O106">
            <v>0.2</v>
          </cell>
        </row>
        <row r="107">
          <cell r="A107">
            <v>365</v>
          </cell>
          <cell r="B107">
            <v>23.28</v>
          </cell>
          <cell r="C107">
            <v>20.32</v>
          </cell>
          <cell r="D107">
            <v>56.08</v>
          </cell>
          <cell r="E107">
            <v>0.4</v>
          </cell>
          <cell r="F107">
            <v>13.92</v>
          </cell>
          <cell r="G107">
            <v>653.6</v>
          </cell>
          <cell r="H107">
            <v>0.08</v>
          </cell>
          <cell r="I107">
            <v>0.32</v>
          </cell>
          <cell r="J107">
            <v>0.56999999999999995</v>
          </cell>
          <cell r="K107">
            <v>1.68</v>
          </cell>
          <cell r="L107">
            <v>91.2</v>
          </cell>
          <cell r="M107">
            <v>242.4</v>
          </cell>
          <cell r="N107">
            <v>56</v>
          </cell>
          <cell r="O107">
            <v>3.39</v>
          </cell>
        </row>
        <row r="108">
          <cell r="A108">
            <v>453</v>
          </cell>
          <cell r="B108">
            <v>0.32</v>
          </cell>
          <cell r="C108">
            <v>0</v>
          </cell>
          <cell r="D108">
            <v>1.1200000000000001</v>
          </cell>
          <cell r="E108">
            <v>0.02</v>
          </cell>
          <cell r="F108">
            <v>2.08</v>
          </cell>
          <cell r="G108">
            <v>19.68</v>
          </cell>
          <cell r="H108">
            <v>4.0000000000000001E-3</v>
          </cell>
          <cell r="I108">
            <v>0.47</v>
          </cell>
          <cell r="J108">
            <v>0.01</v>
          </cell>
          <cell r="K108">
            <v>0.06</v>
          </cell>
          <cell r="L108">
            <v>1.35</v>
          </cell>
          <cell r="M108">
            <v>4.62</v>
          </cell>
          <cell r="N108">
            <v>2.25</v>
          </cell>
          <cell r="O108">
            <v>0.11</v>
          </cell>
        </row>
      </sheetData>
      <sheetData sheetId="22">
        <row r="1">
          <cell r="A1">
            <v>1</v>
          </cell>
          <cell r="B1" t="str">
            <v>Салат из капусты белокочанной</v>
          </cell>
          <cell r="C1">
            <v>3.15</v>
          </cell>
          <cell r="D1">
            <v>0</v>
          </cell>
          <cell r="E1">
            <v>15.15</v>
          </cell>
          <cell r="F1">
            <v>15.15</v>
          </cell>
          <cell r="G1">
            <v>13.95</v>
          </cell>
          <cell r="H1">
            <v>204</v>
          </cell>
          <cell r="I1">
            <v>0.06</v>
          </cell>
          <cell r="J1">
            <v>38.4</v>
          </cell>
          <cell r="K1">
            <v>0</v>
          </cell>
          <cell r="L1">
            <v>6.75</v>
          </cell>
          <cell r="M1">
            <v>84</v>
          </cell>
          <cell r="N1">
            <v>64.5</v>
          </cell>
          <cell r="O1">
            <v>31.5</v>
          </cell>
          <cell r="P1">
            <v>1.2</v>
          </cell>
          <cell r="Q1">
            <v>7.4999999999999997E-2</v>
          </cell>
          <cell r="R1">
            <v>1.845</v>
          </cell>
        </row>
        <row r="2">
          <cell r="A2">
            <v>2</v>
          </cell>
          <cell r="B2" t="str">
            <v>Салат Витаминный</v>
          </cell>
          <cell r="C2">
            <v>1.65</v>
          </cell>
          <cell r="D2">
            <v>0</v>
          </cell>
          <cell r="E2">
            <v>15.15</v>
          </cell>
          <cell r="F2">
            <v>15.15</v>
          </cell>
          <cell r="G2">
            <v>15.9</v>
          </cell>
          <cell r="H2">
            <v>207</v>
          </cell>
          <cell r="I2">
            <v>0.06</v>
          </cell>
          <cell r="J2">
            <v>23.1</v>
          </cell>
          <cell r="K2">
            <v>0</v>
          </cell>
          <cell r="L2">
            <v>6.9</v>
          </cell>
          <cell r="M2">
            <v>45</v>
          </cell>
          <cell r="N2">
            <v>43.5</v>
          </cell>
          <cell r="O2">
            <v>27</v>
          </cell>
          <cell r="P2">
            <v>1.35</v>
          </cell>
        </row>
        <row r="3">
          <cell r="A3">
            <v>7</v>
          </cell>
          <cell r="B3" t="str">
            <v>Салат из моркови</v>
          </cell>
          <cell r="C3">
            <v>1.65</v>
          </cell>
          <cell r="D3">
            <v>0</v>
          </cell>
          <cell r="E3">
            <v>15.15</v>
          </cell>
          <cell r="F3">
            <v>15.15</v>
          </cell>
          <cell r="G3">
            <v>13.65</v>
          </cell>
          <cell r="H3">
            <v>198</v>
          </cell>
          <cell r="I3">
            <v>0.06</v>
          </cell>
          <cell r="J3">
            <v>4.8</v>
          </cell>
          <cell r="K3">
            <v>0</v>
          </cell>
          <cell r="L3">
            <v>7.05</v>
          </cell>
          <cell r="M3">
            <v>36</v>
          </cell>
          <cell r="N3">
            <v>73.5</v>
          </cell>
          <cell r="O3">
            <v>49.5</v>
          </cell>
          <cell r="P3">
            <v>0.9</v>
          </cell>
        </row>
        <row r="4">
          <cell r="A4" t="str">
            <v>17</v>
          </cell>
          <cell r="B4" t="str">
            <v>Салат из свежих огурцов</v>
          </cell>
          <cell r="C4">
            <v>1.05</v>
          </cell>
          <cell r="D4">
            <v>0</v>
          </cell>
          <cell r="E4">
            <v>15.15</v>
          </cell>
          <cell r="F4">
            <v>15.15</v>
          </cell>
          <cell r="G4">
            <v>3</v>
          </cell>
          <cell r="H4">
            <v>153</v>
          </cell>
          <cell r="I4">
            <v>4.4999999999999998E-2</v>
          </cell>
          <cell r="J4">
            <v>7.5</v>
          </cell>
          <cell r="K4">
            <v>0</v>
          </cell>
          <cell r="L4">
            <v>6.75</v>
          </cell>
          <cell r="M4">
            <v>27</v>
          </cell>
          <cell r="N4">
            <v>49.5</v>
          </cell>
          <cell r="O4">
            <v>19.5</v>
          </cell>
          <cell r="P4">
            <v>0.75</v>
          </cell>
        </row>
        <row r="5">
          <cell r="A5">
            <v>19</v>
          </cell>
          <cell r="B5" t="str">
            <v>Салат из свежих помидоров и огурцов</v>
          </cell>
          <cell r="C5">
            <v>1.35</v>
          </cell>
          <cell r="D5">
            <v>0</v>
          </cell>
          <cell r="E5">
            <v>7.65</v>
          </cell>
          <cell r="F5">
            <v>7.65</v>
          </cell>
          <cell r="G5">
            <v>5.4</v>
          </cell>
          <cell r="H5">
            <v>96</v>
          </cell>
          <cell r="I5">
            <v>0.06</v>
          </cell>
          <cell r="J5">
            <v>21.15</v>
          </cell>
          <cell r="K5">
            <v>0</v>
          </cell>
          <cell r="L5">
            <v>3.9</v>
          </cell>
          <cell r="M5">
            <v>25.5</v>
          </cell>
          <cell r="N5">
            <v>48</v>
          </cell>
          <cell r="O5">
            <v>24</v>
          </cell>
          <cell r="P5">
            <v>1.05</v>
          </cell>
        </row>
        <row r="6">
          <cell r="A6" t="str">
            <v>22</v>
          </cell>
          <cell r="B6" t="str">
            <v>Салат из свежих помидоров</v>
          </cell>
          <cell r="C6">
            <v>1.5</v>
          </cell>
          <cell r="D6">
            <v>0</v>
          </cell>
          <cell r="E6">
            <v>15.3</v>
          </cell>
          <cell r="F6">
            <v>15.3</v>
          </cell>
          <cell r="G6">
            <v>5.25</v>
          </cell>
          <cell r="H6">
            <v>165</v>
          </cell>
          <cell r="I6">
            <v>0.06</v>
          </cell>
          <cell r="J6">
            <v>24.75</v>
          </cell>
          <cell r="K6">
            <v>0</v>
          </cell>
          <cell r="L6">
            <v>7.5</v>
          </cell>
          <cell r="M6">
            <v>19.5</v>
          </cell>
          <cell r="N6">
            <v>36</v>
          </cell>
          <cell r="O6">
            <v>27</v>
          </cell>
          <cell r="P6">
            <v>1.2</v>
          </cell>
        </row>
        <row r="7">
          <cell r="A7" t="str">
            <v>48</v>
          </cell>
          <cell r="B7" t="str">
            <v>Салат из квашеной капусты с луком</v>
          </cell>
          <cell r="C7">
            <v>2.4</v>
          </cell>
          <cell r="D7">
            <v>0</v>
          </cell>
          <cell r="E7">
            <v>15.15</v>
          </cell>
          <cell r="F7">
            <v>15.15</v>
          </cell>
          <cell r="G7">
            <v>4.5</v>
          </cell>
          <cell r="H7">
            <v>163.5</v>
          </cell>
          <cell r="I7">
            <v>0.03</v>
          </cell>
          <cell r="J7">
            <v>28.35</v>
          </cell>
          <cell r="K7">
            <v>0</v>
          </cell>
          <cell r="L7">
            <v>6.75</v>
          </cell>
          <cell r="M7">
            <v>64.5</v>
          </cell>
          <cell r="N7">
            <v>48</v>
          </cell>
          <cell r="O7">
            <v>22.5</v>
          </cell>
          <cell r="P7">
            <v>0.9</v>
          </cell>
        </row>
        <row r="8">
          <cell r="A8">
            <v>50</v>
          </cell>
          <cell r="B8" t="str">
            <v>Салат из свуклы отварной</v>
          </cell>
          <cell r="C8">
            <v>2.25</v>
          </cell>
          <cell r="D8">
            <v>0</v>
          </cell>
          <cell r="E8">
            <v>8.25</v>
          </cell>
          <cell r="F8">
            <v>8.25</v>
          </cell>
          <cell r="G8">
            <v>12.6</v>
          </cell>
          <cell r="H8">
            <v>133.5</v>
          </cell>
          <cell r="I8">
            <v>0.03</v>
          </cell>
          <cell r="J8">
            <v>8.5500000000000007</v>
          </cell>
          <cell r="K8">
            <v>0</v>
          </cell>
          <cell r="L8">
            <v>3.45</v>
          </cell>
          <cell r="M8">
            <v>49.5</v>
          </cell>
          <cell r="N8">
            <v>57</v>
          </cell>
          <cell r="O8">
            <v>28.5</v>
          </cell>
          <cell r="P8">
            <v>1.95</v>
          </cell>
        </row>
        <row r="9">
          <cell r="A9" t="str">
            <v>72</v>
          </cell>
          <cell r="B9" t="str">
            <v>Салат картофельный</v>
          </cell>
          <cell r="C9">
            <v>2.85</v>
          </cell>
          <cell r="D9">
            <v>0</v>
          </cell>
          <cell r="E9">
            <v>8.1</v>
          </cell>
          <cell r="F9">
            <v>8.1</v>
          </cell>
          <cell r="G9">
            <v>20.100000000000001</v>
          </cell>
          <cell r="H9">
            <v>165</v>
          </cell>
          <cell r="I9">
            <v>0.13500000000000001</v>
          </cell>
          <cell r="J9">
            <v>18.3</v>
          </cell>
          <cell r="K9">
            <v>0</v>
          </cell>
          <cell r="L9">
            <v>3.45</v>
          </cell>
          <cell r="M9">
            <v>21</v>
          </cell>
          <cell r="N9">
            <v>84</v>
          </cell>
          <cell r="O9">
            <v>31.5</v>
          </cell>
          <cell r="P9">
            <v>1.2</v>
          </cell>
        </row>
        <row r="10">
          <cell r="A10">
            <v>76</v>
          </cell>
          <cell r="B10" t="str">
            <v>Винегрет овощной</v>
          </cell>
          <cell r="C10">
            <v>1.95</v>
          </cell>
          <cell r="D10">
            <v>0</v>
          </cell>
          <cell r="E10">
            <v>16.2</v>
          </cell>
          <cell r="F10">
            <v>16.2</v>
          </cell>
          <cell r="G10">
            <v>10.199999999999999</v>
          </cell>
          <cell r="H10">
            <v>195</v>
          </cell>
          <cell r="I10">
            <v>0.06</v>
          </cell>
          <cell r="J10">
            <v>12.6</v>
          </cell>
          <cell r="K10">
            <v>0</v>
          </cell>
          <cell r="L10">
            <v>6.9</v>
          </cell>
          <cell r="M10">
            <v>34.5</v>
          </cell>
          <cell r="N10">
            <v>60</v>
          </cell>
          <cell r="O10">
            <v>27</v>
          </cell>
          <cell r="P10">
            <v>1.2</v>
          </cell>
        </row>
        <row r="11">
          <cell r="A11">
            <v>80</v>
          </cell>
          <cell r="B11" t="str">
            <v>Бульон костный</v>
          </cell>
          <cell r="C11">
            <v>2.85</v>
          </cell>
          <cell r="E11">
            <v>0.96</v>
          </cell>
          <cell r="G11">
            <v>0.12</v>
          </cell>
          <cell r="H11">
            <v>20.43</v>
          </cell>
        </row>
        <row r="12">
          <cell r="A12">
            <v>100</v>
          </cell>
          <cell r="B12" t="str">
            <v>Сыр сычужный твурдый порциями</v>
          </cell>
          <cell r="C12">
            <v>3.07</v>
          </cell>
          <cell r="D12">
            <v>3.07</v>
          </cell>
          <cell r="E12">
            <v>3.13</v>
          </cell>
          <cell r="F12">
            <v>0</v>
          </cell>
          <cell r="G12">
            <v>0</v>
          </cell>
          <cell r="H12">
            <v>41.16</v>
          </cell>
          <cell r="I12">
            <v>4.0000000000000001E-3</v>
          </cell>
          <cell r="J12">
            <v>8.4000000000000005E-2</v>
          </cell>
          <cell r="K12">
            <v>2.8000000000000001E-2</v>
          </cell>
          <cell r="L12">
            <v>0.06</v>
          </cell>
          <cell r="M12">
            <v>108</v>
          </cell>
          <cell r="N12">
            <v>70.599999999999994</v>
          </cell>
          <cell r="O12">
            <v>6</v>
          </cell>
          <cell r="P12">
            <v>0.108</v>
          </cell>
        </row>
        <row r="13">
          <cell r="A13">
            <v>105</v>
          </cell>
          <cell r="B13" t="str">
            <v>Масло сливочное</v>
          </cell>
          <cell r="C13">
            <v>7.4999999999999997E-2</v>
          </cell>
          <cell r="D13">
            <v>7.4999999999999997E-2</v>
          </cell>
          <cell r="E13">
            <v>12.38</v>
          </cell>
          <cell r="F13">
            <v>0</v>
          </cell>
          <cell r="G13">
            <v>0.12</v>
          </cell>
          <cell r="H13">
            <v>112.2</v>
          </cell>
          <cell r="I13">
            <v>0</v>
          </cell>
          <cell r="J13">
            <v>0</v>
          </cell>
          <cell r="K13">
            <v>8.7999999999999995E-2</v>
          </cell>
          <cell r="L13">
            <v>0.15</v>
          </cell>
          <cell r="M13">
            <v>1.8</v>
          </cell>
          <cell r="N13">
            <v>2.85</v>
          </cell>
          <cell r="O13">
            <v>0</v>
          </cell>
          <cell r="P13">
            <v>0.03</v>
          </cell>
        </row>
        <row r="14">
          <cell r="A14">
            <v>106</v>
          </cell>
          <cell r="B14" t="str">
            <v>Овощи натуральные помидоры</v>
          </cell>
          <cell r="C14">
            <v>1.65</v>
          </cell>
          <cell r="D14">
            <v>0</v>
          </cell>
          <cell r="E14">
            <v>0.3</v>
          </cell>
          <cell r="F14">
            <v>0.3</v>
          </cell>
          <cell r="G14">
            <v>5.7</v>
          </cell>
          <cell r="H14">
            <v>36</v>
          </cell>
          <cell r="I14">
            <v>0.09</v>
          </cell>
          <cell r="J14">
            <v>37.5</v>
          </cell>
          <cell r="K14">
            <v>0</v>
          </cell>
          <cell r="L14">
            <v>1.05</v>
          </cell>
          <cell r="M14">
            <v>21</v>
          </cell>
          <cell r="N14">
            <v>39</v>
          </cell>
          <cell r="O14">
            <v>30</v>
          </cell>
          <cell r="P14">
            <v>1.35</v>
          </cell>
        </row>
        <row r="15">
          <cell r="A15" t="str">
            <v>106.</v>
          </cell>
          <cell r="B15" t="str">
            <v>Овощи натуральные огурцы</v>
          </cell>
          <cell r="C15">
            <v>1.2</v>
          </cell>
          <cell r="D15">
            <v>0</v>
          </cell>
          <cell r="E15">
            <v>0.15</v>
          </cell>
          <cell r="F15">
            <v>0.15</v>
          </cell>
          <cell r="G15">
            <v>3.75</v>
          </cell>
          <cell r="H15">
            <v>21</v>
          </cell>
          <cell r="I15">
            <v>4.4999999999999998E-2</v>
          </cell>
          <cell r="J15">
            <v>15</v>
          </cell>
          <cell r="K15">
            <v>0</v>
          </cell>
          <cell r="L15">
            <v>0.15</v>
          </cell>
          <cell r="M15">
            <v>34.5</v>
          </cell>
          <cell r="N15">
            <v>63</v>
          </cell>
          <cell r="O15">
            <v>21</v>
          </cell>
          <cell r="P15">
            <v>0.9</v>
          </cell>
        </row>
        <row r="16">
          <cell r="A16">
            <v>108</v>
          </cell>
          <cell r="B16" t="str">
            <v>Хлеб пшеничный</v>
          </cell>
          <cell r="C16">
            <v>8.36</v>
          </cell>
          <cell r="D16">
            <v>0</v>
          </cell>
          <cell r="E16">
            <v>0.88</v>
          </cell>
          <cell r="F16">
            <v>0.88</v>
          </cell>
          <cell r="G16">
            <v>54.12</v>
          </cell>
          <cell r="H16">
            <v>258.5</v>
          </cell>
          <cell r="I16">
            <v>0.121</v>
          </cell>
          <cell r="J16">
            <v>0</v>
          </cell>
          <cell r="K16">
            <v>0</v>
          </cell>
          <cell r="L16">
            <v>1.21</v>
          </cell>
          <cell r="M16">
            <v>22</v>
          </cell>
          <cell r="N16">
            <v>71.5</v>
          </cell>
          <cell r="O16">
            <v>15.4</v>
          </cell>
          <cell r="P16">
            <v>1.21</v>
          </cell>
        </row>
        <row r="17">
          <cell r="A17">
            <v>109</v>
          </cell>
          <cell r="B17" t="str">
            <v>Хлеб ржаной</v>
          </cell>
          <cell r="C17">
            <v>9.9</v>
          </cell>
          <cell r="D17">
            <v>0</v>
          </cell>
          <cell r="E17">
            <v>1.8</v>
          </cell>
          <cell r="F17">
            <v>1.8</v>
          </cell>
          <cell r="G17">
            <v>50.1</v>
          </cell>
          <cell r="H17">
            <v>261</v>
          </cell>
          <cell r="I17">
            <v>0.27</v>
          </cell>
          <cell r="J17">
            <v>0</v>
          </cell>
          <cell r="K17">
            <v>0</v>
          </cell>
          <cell r="L17">
            <v>2.1</v>
          </cell>
          <cell r="M17">
            <v>52.5</v>
          </cell>
          <cell r="N17">
            <v>237</v>
          </cell>
          <cell r="O17">
            <v>70.5</v>
          </cell>
          <cell r="P17">
            <v>5.85</v>
          </cell>
        </row>
        <row r="18">
          <cell r="A18">
            <v>128</v>
          </cell>
          <cell r="B18" t="str">
            <v>Борщ с капустой и картофелем</v>
          </cell>
          <cell r="C18">
            <v>2.19</v>
          </cell>
          <cell r="D18">
            <v>0</v>
          </cell>
          <cell r="E18">
            <v>6</v>
          </cell>
          <cell r="F18">
            <v>6</v>
          </cell>
          <cell r="G18">
            <v>12.78</v>
          </cell>
          <cell r="H18">
            <v>114</v>
          </cell>
          <cell r="I18">
            <v>5.7000000000000002E-2</v>
          </cell>
          <cell r="J18">
            <v>12.36</v>
          </cell>
          <cell r="K18">
            <v>0</v>
          </cell>
          <cell r="L18">
            <v>2.88</v>
          </cell>
          <cell r="M18">
            <v>41.4</v>
          </cell>
          <cell r="N18">
            <v>63.6</v>
          </cell>
          <cell r="O18">
            <v>31.5</v>
          </cell>
          <cell r="P18">
            <v>1.44</v>
          </cell>
        </row>
        <row r="19">
          <cell r="A19">
            <v>131</v>
          </cell>
          <cell r="B19" t="str">
            <v>Свекольник</v>
          </cell>
          <cell r="C19">
            <v>2.61</v>
          </cell>
          <cell r="D19">
            <v>0.12</v>
          </cell>
          <cell r="E19">
            <v>5.34</v>
          </cell>
          <cell r="F19">
            <v>0.3</v>
          </cell>
          <cell r="G19">
            <v>14.43</v>
          </cell>
          <cell r="H19">
            <v>116</v>
          </cell>
          <cell r="I19">
            <v>7.8E-2</v>
          </cell>
          <cell r="J19">
            <v>11.01</v>
          </cell>
          <cell r="K19">
            <v>4.4999999999999998E-2</v>
          </cell>
          <cell r="L19">
            <v>0.3</v>
          </cell>
          <cell r="M19">
            <v>45.3</v>
          </cell>
          <cell r="N19">
            <v>83.1</v>
          </cell>
          <cell r="O19">
            <v>37.200000000000003</v>
          </cell>
          <cell r="P19">
            <v>1.83</v>
          </cell>
        </row>
        <row r="20">
          <cell r="A20">
            <v>133</v>
          </cell>
          <cell r="B20" t="str">
            <v>Рассольник ленинградский</v>
          </cell>
          <cell r="C20">
            <v>2.46</v>
          </cell>
          <cell r="D20">
            <v>0</v>
          </cell>
          <cell r="E20">
            <v>6.3</v>
          </cell>
          <cell r="F20">
            <v>6.3</v>
          </cell>
          <cell r="G20">
            <v>19.5</v>
          </cell>
          <cell r="H20">
            <v>145.5</v>
          </cell>
          <cell r="I20">
            <v>0.09</v>
          </cell>
          <cell r="J20">
            <v>7.6749999999999998</v>
          </cell>
          <cell r="K20">
            <v>0</v>
          </cell>
          <cell r="L20">
            <v>2.35</v>
          </cell>
          <cell r="M20">
            <v>15.5</v>
          </cell>
          <cell r="N20">
            <v>63</v>
          </cell>
          <cell r="O20">
            <v>23.25</v>
          </cell>
          <cell r="P20">
            <v>0.92500000000000004</v>
          </cell>
        </row>
        <row r="21">
          <cell r="A21">
            <v>142</v>
          </cell>
          <cell r="B21" t="str">
            <v>Щи из свежей капусты с картофелем</v>
          </cell>
          <cell r="C21">
            <v>2.1</v>
          </cell>
          <cell r="D21">
            <v>0</v>
          </cell>
          <cell r="E21">
            <v>5.97</v>
          </cell>
          <cell r="F21">
            <v>5.97</v>
          </cell>
          <cell r="G21">
            <v>9.33</v>
          </cell>
          <cell r="H21">
            <v>99.6</v>
          </cell>
          <cell r="I21">
            <v>6.9000000000000006E-2</v>
          </cell>
          <cell r="J21">
            <v>22.17</v>
          </cell>
          <cell r="K21">
            <v>0</v>
          </cell>
          <cell r="L21">
            <v>2.85</v>
          </cell>
          <cell r="M21">
            <v>40.799999999999997</v>
          </cell>
          <cell r="N21">
            <v>57</v>
          </cell>
          <cell r="O21">
            <v>26.7</v>
          </cell>
          <cell r="P21">
            <v>0.96</v>
          </cell>
        </row>
        <row r="22">
          <cell r="A22">
            <v>144</v>
          </cell>
          <cell r="B22" t="str">
            <v>Суп картофельный с бобовыми (1-й вариант)</v>
          </cell>
          <cell r="C22">
            <v>2.76</v>
          </cell>
          <cell r="D22">
            <v>0.03</v>
          </cell>
          <cell r="E22">
            <v>5.0999999999999996</v>
          </cell>
          <cell r="F22">
            <v>0.39</v>
          </cell>
          <cell r="G22">
            <v>18.149999999999999</v>
          </cell>
          <cell r="H22">
            <v>129.6</v>
          </cell>
          <cell r="I22">
            <v>0.23400000000000001</v>
          </cell>
          <cell r="J22">
            <v>10.41</v>
          </cell>
          <cell r="K22">
            <v>4.4999999999999998E-2</v>
          </cell>
          <cell r="L22">
            <v>0.27</v>
          </cell>
          <cell r="M22">
            <v>22.8</v>
          </cell>
          <cell r="N22">
            <v>78.900000000000006</v>
          </cell>
          <cell r="O22">
            <v>30.6</v>
          </cell>
          <cell r="P22">
            <v>1.1100000000000001</v>
          </cell>
        </row>
        <row r="23">
          <cell r="A23">
            <v>146</v>
          </cell>
          <cell r="B23" t="str">
            <v>Суп картофельный с клецками</v>
          </cell>
          <cell r="C23">
            <v>1.44</v>
          </cell>
          <cell r="D23">
            <v>0</v>
          </cell>
          <cell r="E23">
            <v>0.6</v>
          </cell>
          <cell r="F23">
            <v>0.6</v>
          </cell>
          <cell r="G23">
            <v>10.56</v>
          </cell>
          <cell r="H23">
            <v>75.8</v>
          </cell>
          <cell r="I23">
            <v>7.4999999999999997E-2</v>
          </cell>
          <cell r="J23">
            <v>6.9</v>
          </cell>
          <cell r="K23">
            <v>0</v>
          </cell>
          <cell r="L23">
            <v>1.44</v>
          </cell>
          <cell r="M23">
            <v>12.9</v>
          </cell>
          <cell r="N23">
            <v>48.3</v>
          </cell>
          <cell r="O23">
            <v>20.100000000000001</v>
          </cell>
          <cell r="P23">
            <v>0.72</v>
          </cell>
        </row>
        <row r="24">
          <cell r="A24">
            <v>147</v>
          </cell>
          <cell r="B24" t="str">
            <v>Суп картофельный с макаронными изделиями</v>
          </cell>
          <cell r="C24">
            <v>3.24</v>
          </cell>
          <cell r="D24">
            <v>0</v>
          </cell>
          <cell r="E24">
            <v>3.42</v>
          </cell>
          <cell r="F24">
            <v>3.42</v>
          </cell>
          <cell r="G24">
            <v>32.700000000000003</v>
          </cell>
          <cell r="H24">
            <v>133.5</v>
          </cell>
          <cell r="I24">
            <v>0.126</v>
          </cell>
          <cell r="J24">
            <v>9.9</v>
          </cell>
          <cell r="K24">
            <v>0</v>
          </cell>
          <cell r="L24">
            <v>1.65</v>
          </cell>
          <cell r="M24">
            <v>18.3</v>
          </cell>
          <cell r="N24">
            <v>76.2</v>
          </cell>
          <cell r="O24">
            <v>28.8</v>
          </cell>
          <cell r="P24">
            <v>1.1399999999999999</v>
          </cell>
        </row>
        <row r="25">
          <cell r="A25">
            <v>149</v>
          </cell>
          <cell r="B25" t="str">
            <v>Суп картофельный с фрикадельками</v>
          </cell>
          <cell r="C25">
            <v>3.12</v>
          </cell>
          <cell r="D25">
            <v>0</v>
          </cell>
          <cell r="E25">
            <v>3.1320000000000001</v>
          </cell>
          <cell r="F25">
            <v>3.1320000000000001</v>
          </cell>
          <cell r="G25">
            <v>31.4</v>
          </cell>
          <cell r="H25">
            <v>197</v>
          </cell>
          <cell r="I25">
            <v>0.14399999999999999</v>
          </cell>
          <cell r="J25">
            <v>13.29</v>
          </cell>
          <cell r="K25">
            <v>0</v>
          </cell>
          <cell r="L25">
            <v>1.54</v>
          </cell>
          <cell r="M25">
            <v>19.5</v>
          </cell>
          <cell r="N25">
            <v>85.2</v>
          </cell>
          <cell r="O25">
            <v>35.1</v>
          </cell>
          <cell r="P25">
            <v>1.32</v>
          </cell>
        </row>
        <row r="26">
          <cell r="A26">
            <v>152</v>
          </cell>
          <cell r="B26" t="str">
            <v>Уха с крупой</v>
          </cell>
          <cell r="C26">
            <v>7.8</v>
          </cell>
          <cell r="D26">
            <v>5.4</v>
          </cell>
          <cell r="E26">
            <v>3</v>
          </cell>
          <cell r="F26">
            <v>0.9</v>
          </cell>
          <cell r="G26">
            <v>17.3</v>
          </cell>
          <cell r="H26">
            <v>126.9</v>
          </cell>
          <cell r="I26">
            <v>0.11700000000000001</v>
          </cell>
          <cell r="J26">
            <v>10.62</v>
          </cell>
          <cell r="K26">
            <v>2.1000000000000001E-2</v>
          </cell>
          <cell r="L26">
            <v>0.66</v>
          </cell>
          <cell r="M26">
            <v>40.200000000000003</v>
          </cell>
          <cell r="N26">
            <v>159.6</v>
          </cell>
          <cell r="O26">
            <v>36.299999999999997</v>
          </cell>
          <cell r="P26">
            <v>1.2</v>
          </cell>
          <cell r="R26">
            <v>0</v>
          </cell>
        </row>
        <row r="27">
          <cell r="A27">
            <v>164</v>
          </cell>
          <cell r="B27" t="str">
            <v>Суп молочный с крупой</v>
          </cell>
          <cell r="C27">
            <v>6.03</v>
          </cell>
          <cell r="D27">
            <v>4.9800000000000004</v>
          </cell>
          <cell r="E27">
            <v>4.9800000000000004</v>
          </cell>
          <cell r="F27">
            <v>3.98</v>
          </cell>
          <cell r="G27">
            <v>20.65</v>
          </cell>
          <cell r="H27">
            <v>164.75</v>
          </cell>
          <cell r="I27">
            <v>7.4999999999999997E-2</v>
          </cell>
          <cell r="J27">
            <v>1.6</v>
          </cell>
          <cell r="K27">
            <v>5.5E-2</v>
          </cell>
          <cell r="L27">
            <v>7.4999999999999997E-2</v>
          </cell>
          <cell r="M27">
            <v>194.5</v>
          </cell>
          <cell r="N27">
            <v>171.5</v>
          </cell>
          <cell r="O27">
            <v>28.75</v>
          </cell>
          <cell r="P27">
            <v>0.32500000000000001</v>
          </cell>
        </row>
        <row r="28">
          <cell r="A28">
            <v>165</v>
          </cell>
          <cell r="B28" t="str">
            <v>Суп молочный с макаронными изделиями</v>
          </cell>
          <cell r="C28">
            <v>7.12</v>
          </cell>
          <cell r="D28">
            <v>4.9800000000000004</v>
          </cell>
          <cell r="E28">
            <v>6.57</v>
          </cell>
          <cell r="F28">
            <v>98</v>
          </cell>
          <cell r="G28">
            <v>20.65</v>
          </cell>
          <cell r="H28">
            <v>164.75</v>
          </cell>
          <cell r="I28">
            <v>9.5000000000000001E-2</v>
          </cell>
          <cell r="J28">
            <v>1.1499999999999999</v>
          </cell>
          <cell r="K28">
            <v>5.2999999999999999E-2</v>
          </cell>
          <cell r="L28">
            <v>0.32500000000000001</v>
          </cell>
          <cell r="M28">
            <v>205.5</v>
          </cell>
          <cell r="N28">
            <v>171</v>
          </cell>
          <cell r="O28">
            <v>26.25</v>
          </cell>
          <cell r="P28">
            <v>0.45</v>
          </cell>
        </row>
        <row r="29">
          <cell r="A29">
            <v>168</v>
          </cell>
          <cell r="B29" t="str">
            <v xml:space="preserve">Фрикадельки рыбные для супов, бульонов </v>
          </cell>
          <cell r="C29">
            <v>4.63</v>
          </cell>
          <cell r="D29">
            <v>4.46</v>
          </cell>
          <cell r="E29">
            <v>0.45</v>
          </cell>
          <cell r="F29">
            <v>1.4999999999999999E-2</v>
          </cell>
          <cell r="G29">
            <v>0.9</v>
          </cell>
          <cell r="H29">
            <v>26.1</v>
          </cell>
          <cell r="I29">
            <v>1.9199999999999998E-2</v>
          </cell>
          <cell r="J29">
            <v>0.28799999999999998</v>
          </cell>
          <cell r="K29">
            <v>7.0000000000000001E-3</v>
          </cell>
          <cell r="L29">
            <v>0.27600000000000002</v>
          </cell>
          <cell r="M29">
            <v>7.59</v>
          </cell>
          <cell r="N29">
            <v>49.92</v>
          </cell>
          <cell r="O29">
            <v>7.08</v>
          </cell>
          <cell r="P29">
            <v>0.18</v>
          </cell>
        </row>
        <row r="30">
          <cell r="A30">
            <v>169</v>
          </cell>
          <cell r="B30" t="str">
            <v>Фрикадельки мясные для супов, бульонов</v>
          </cell>
          <cell r="C30">
            <v>6.46</v>
          </cell>
          <cell r="D30">
            <v>6.38</v>
          </cell>
          <cell r="E30">
            <v>4.59</v>
          </cell>
          <cell r="F30">
            <v>8.9999999999999993E-3</v>
          </cell>
          <cell r="G30">
            <v>0.54</v>
          </cell>
          <cell r="H30">
            <v>68.92</v>
          </cell>
          <cell r="I30">
            <v>0.01</v>
          </cell>
          <cell r="J30">
            <v>0.15</v>
          </cell>
          <cell r="K30">
            <v>6.0000000000000001E-3</v>
          </cell>
          <cell r="L30">
            <v>0.156</v>
          </cell>
          <cell r="M30">
            <v>4.1100000000000003</v>
          </cell>
          <cell r="N30">
            <v>48.75</v>
          </cell>
          <cell r="O30">
            <v>5.85</v>
          </cell>
          <cell r="P30">
            <v>0.8</v>
          </cell>
        </row>
        <row r="31">
          <cell r="A31">
            <v>172</v>
          </cell>
          <cell r="B31" t="str">
            <v>Клецки мучные</v>
          </cell>
          <cell r="C31">
            <v>1.82</v>
          </cell>
          <cell r="D31">
            <v>0.66</v>
          </cell>
          <cell r="E31">
            <v>1.68</v>
          </cell>
          <cell r="F31">
            <v>0.12</v>
          </cell>
          <cell r="G31">
            <v>7.38</v>
          </cell>
          <cell r="H31">
            <v>54.7</v>
          </cell>
          <cell r="I31">
            <v>2.4E-2</v>
          </cell>
          <cell r="J31">
            <v>9.2999999999999999E-2</v>
          </cell>
          <cell r="K31">
            <v>1.7000000000000001E-2</v>
          </cell>
          <cell r="L31">
            <v>0.16800000000000001</v>
          </cell>
          <cell r="M31">
            <v>21</v>
          </cell>
          <cell r="N31">
            <v>26.4</v>
          </cell>
          <cell r="O31">
            <v>3.8</v>
          </cell>
          <cell r="P31">
            <v>0.2</v>
          </cell>
        </row>
        <row r="32">
          <cell r="A32">
            <v>195</v>
          </cell>
          <cell r="B32" t="str">
            <v>Овощное рагу</v>
          </cell>
          <cell r="C32">
            <v>4</v>
          </cell>
          <cell r="D32">
            <v>1.1000000000000001</v>
          </cell>
          <cell r="E32">
            <v>10.7</v>
          </cell>
          <cell r="F32">
            <v>7.8</v>
          </cell>
          <cell r="G32">
            <v>17</v>
          </cell>
          <cell r="H32">
            <v>180</v>
          </cell>
          <cell r="I32">
            <v>0.12</v>
          </cell>
          <cell r="J32">
            <v>15.3</v>
          </cell>
          <cell r="K32">
            <v>0.02</v>
          </cell>
          <cell r="L32">
            <v>3.9</v>
          </cell>
          <cell r="M32">
            <v>68</v>
          </cell>
          <cell r="N32">
            <v>105</v>
          </cell>
          <cell r="O32">
            <v>39</v>
          </cell>
          <cell r="P32">
            <v>1.4</v>
          </cell>
        </row>
        <row r="33">
          <cell r="A33">
            <v>237</v>
          </cell>
          <cell r="B33" t="str">
            <v>Каша гречневая рассыпчатая</v>
          </cell>
          <cell r="C33">
            <v>11.4</v>
          </cell>
          <cell r="D33">
            <v>0.04</v>
          </cell>
          <cell r="E33">
            <v>10.46</v>
          </cell>
          <cell r="F33">
            <v>3.04</v>
          </cell>
          <cell r="G33">
            <v>49.44</v>
          </cell>
          <cell r="H33">
            <v>337.4</v>
          </cell>
          <cell r="I33">
            <v>0.27600000000000002</v>
          </cell>
          <cell r="J33">
            <v>0</v>
          </cell>
          <cell r="K33">
            <v>5.3999999999999999E-2</v>
          </cell>
          <cell r="L33">
            <v>0.61499999999999999</v>
          </cell>
          <cell r="M33">
            <v>14.25</v>
          </cell>
          <cell r="N33">
            <v>202.65</v>
          </cell>
          <cell r="O33">
            <v>135.30000000000001</v>
          </cell>
          <cell r="P33">
            <v>4.5449999999999999</v>
          </cell>
        </row>
        <row r="34">
          <cell r="A34">
            <v>247</v>
          </cell>
          <cell r="B34" t="str">
            <v>Каша из хлопьев овсяных «Геркулес» вязкая</v>
          </cell>
          <cell r="C34">
            <v>10.7</v>
          </cell>
          <cell r="D34">
            <v>4</v>
          </cell>
          <cell r="E34">
            <v>17.649999999999999</v>
          </cell>
          <cell r="F34">
            <v>3.4</v>
          </cell>
          <cell r="G34">
            <v>39.4</v>
          </cell>
          <cell r="H34">
            <v>359.25</v>
          </cell>
          <cell r="I34">
            <v>0.22500000000000001</v>
          </cell>
          <cell r="J34">
            <v>1.7749999999999999</v>
          </cell>
          <cell r="K34">
            <v>0.1</v>
          </cell>
          <cell r="L34">
            <v>1</v>
          </cell>
          <cell r="M34">
            <v>193.25</v>
          </cell>
          <cell r="N34">
            <v>302</v>
          </cell>
          <cell r="O34">
            <v>88.75</v>
          </cell>
          <cell r="P34">
            <v>2.125</v>
          </cell>
        </row>
        <row r="35">
          <cell r="A35">
            <v>248</v>
          </cell>
          <cell r="B35" t="str">
            <v>Каша гречневая вязкая</v>
          </cell>
          <cell r="C35">
            <v>11.45</v>
          </cell>
          <cell r="D35">
            <v>3.83</v>
          </cell>
          <cell r="E35">
            <v>16.100000000000001</v>
          </cell>
          <cell r="F35">
            <v>2.0499999999999998</v>
          </cell>
          <cell r="G35">
            <v>40.75</v>
          </cell>
          <cell r="H35">
            <v>353.75</v>
          </cell>
          <cell r="I35">
            <v>0.23499999999999999</v>
          </cell>
          <cell r="J35">
            <v>1.7</v>
          </cell>
          <cell r="K35">
            <v>9.7500000000000003E-2</v>
          </cell>
          <cell r="L35">
            <v>0.625</v>
          </cell>
          <cell r="M35">
            <v>169.75</v>
          </cell>
          <cell r="N35">
            <v>296.5</v>
          </cell>
          <cell r="O35">
            <v>140.25</v>
          </cell>
          <cell r="P35">
            <v>4.3</v>
          </cell>
        </row>
        <row r="36">
          <cell r="A36" t="str">
            <v>250</v>
          </cell>
          <cell r="B36" t="str">
            <v>Каша манная вязкая</v>
          </cell>
          <cell r="C36">
            <v>9.68</v>
          </cell>
          <cell r="D36">
            <v>4</v>
          </cell>
          <cell r="E36">
            <v>14.78</v>
          </cell>
          <cell r="F36">
            <v>0.55000000000000004</v>
          </cell>
          <cell r="G36">
            <v>44.43</v>
          </cell>
          <cell r="H36">
            <v>349.3</v>
          </cell>
          <cell r="I36">
            <v>0.11</v>
          </cell>
          <cell r="J36">
            <v>1.78</v>
          </cell>
          <cell r="K36">
            <v>0.1</v>
          </cell>
          <cell r="L36">
            <v>0.95</v>
          </cell>
          <cell r="M36">
            <v>176</v>
          </cell>
          <cell r="N36">
            <v>171</v>
          </cell>
          <cell r="O36">
            <v>29</v>
          </cell>
          <cell r="P36">
            <v>0.7</v>
          </cell>
        </row>
        <row r="37">
          <cell r="A37">
            <v>267</v>
          </cell>
          <cell r="B37" t="str">
            <v>Каша пшенная молочная</v>
          </cell>
          <cell r="C37">
            <v>9.75</v>
          </cell>
          <cell r="D37">
            <v>4.05</v>
          </cell>
          <cell r="E37">
            <v>11.86</v>
          </cell>
          <cell r="F37">
            <v>1.65</v>
          </cell>
          <cell r="G37">
            <v>44.75</v>
          </cell>
          <cell r="H37">
            <v>354.5</v>
          </cell>
          <cell r="I37">
            <v>0.24</v>
          </cell>
          <cell r="J37">
            <v>1.825</v>
          </cell>
          <cell r="K37">
            <v>7.0000000000000007E-2</v>
          </cell>
          <cell r="L37">
            <v>0.2</v>
          </cell>
          <cell r="M37">
            <v>180.75</v>
          </cell>
          <cell r="N37">
            <v>241.25</v>
          </cell>
          <cell r="O37">
            <v>53.75</v>
          </cell>
          <cell r="P37">
            <v>1.5</v>
          </cell>
        </row>
        <row r="38">
          <cell r="A38">
            <v>260</v>
          </cell>
          <cell r="B38" t="str">
            <v>Каша «Дружба»</v>
          </cell>
          <cell r="C38">
            <v>6.6</v>
          </cell>
          <cell r="D38">
            <v>3.7</v>
          </cell>
          <cell r="E38">
            <v>14.6</v>
          </cell>
          <cell r="F38">
            <v>0.7</v>
          </cell>
          <cell r="G38">
            <v>31</v>
          </cell>
          <cell r="H38">
            <v>283</v>
          </cell>
          <cell r="I38">
            <v>0.1</v>
          </cell>
          <cell r="J38">
            <v>1.7</v>
          </cell>
          <cell r="K38">
            <v>0.1</v>
          </cell>
          <cell r="L38">
            <v>0.25</v>
          </cell>
          <cell r="M38">
            <v>158</v>
          </cell>
          <cell r="N38">
            <v>176</v>
          </cell>
          <cell r="O38">
            <v>38</v>
          </cell>
          <cell r="P38">
            <v>0.7</v>
          </cell>
        </row>
        <row r="39">
          <cell r="A39">
            <v>291</v>
          </cell>
          <cell r="B39" t="str">
            <v>Макаронные изделия отварные</v>
          </cell>
          <cell r="C39">
            <v>9.43</v>
          </cell>
          <cell r="D39">
            <v>0</v>
          </cell>
          <cell r="E39">
            <v>1.1299999999999999</v>
          </cell>
          <cell r="F39">
            <v>1.1299999999999999</v>
          </cell>
          <cell r="G39">
            <v>48.4</v>
          </cell>
          <cell r="H39">
            <v>241.5</v>
          </cell>
          <cell r="I39">
            <v>9.5000000000000001E-2</v>
          </cell>
          <cell r="J39">
            <v>2.5000000000000001E-2</v>
          </cell>
          <cell r="K39">
            <v>0</v>
          </cell>
          <cell r="L39">
            <v>1.325</v>
          </cell>
          <cell r="M39">
            <v>9.5</v>
          </cell>
          <cell r="N39">
            <v>59.5</v>
          </cell>
          <cell r="O39">
            <v>13.5</v>
          </cell>
          <cell r="P39">
            <v>1.3</v>
          </cell>
        </row>
        <row r="40">
          <cell r="A40" t="str">
            <v>301</v>
          </cell>
          <cell r="B40" t="str">
            <v>Омлет натуральный</v>
          </cell>
          <cell r="C40">
            <v>13</v>
          </cell>
          <cell r="D40">
            <v>13</v>
          </cell>
          <cell r="E40">
            <v>20</v>
          </cell>
          <cell r="F40">
            <v>0</v>
          </cell>
          <cell r="G40">
            <v>3.5</v>
          </cell>
          <cell r="H40">
            <v>245</v>
          </cell>
          <cell r="I40">
            <v>0.1</v>
          </cell>
          <cell r="J40">
            <v>0.5</v>
          </cell>
          <cell r="K40">
            <v>0.3</v>
          </cell>
          <cell r="L40">
            <v>0.7</v>
          </cell>
          <cell r="M40">
            <v>177</v>
          </cell>
          <cell r="N40">
            <v>231</v>
          </cell>
          <cell r="O40">
            <v>19</v>
          </cell>
          <cell r="P40">
            <v>2.2999999999999998</v>
          </cell>
        </row>
        <row r="41">
          <cell r="A41">
            <v>302</v>
          </cell>
          <cell r="B41" t="str">
            <v>Омлет с зелуным горошком</v>
          </cell>
          <cell r="C41">
            <v>10</v>
          </cell>
          <cell r="D41">
            <v>10</v>
          </cell>
          <cell r="E41">
            <v>11.8</v>
          </cell>
          <cell r="F41">
            <v>0</v>
          </cell>
          <cell r="G41">
            <v>5.4</v>
          </cell>
          <cell r="H41">
            <v>168</v>
          </cell>
          <cell r="I41">
            <v>0.08</v>
          </cell>
          <cell r="J41">
            <v>1.8</v>
          </cell>
          <cell r="K41">
            <v>0.18</v>
          </cell>
          <cell r="L41">
            <v>0.4</v>
          </cell>
          <cell r="M41">
            <v>112</v>
          </cell>
          <cell r="N41">
            <v>188</v>
          </cell>
          <cell r="O41">
            <v>22</v>
          </cell>
          <cell r="P41">
            <v>1.8</v>
          </cell>
        </row>
        <row r="42">
          <cell r="A42">
            <v>313</v>
          </cell>
          <cell r="B42" t="str">
            <v>Запеканка из творога</v>
          </cell>
          <cell r="C42">
            <v>40</v>
          </cell>
          <cell r="D42">
            <v>37.5</v>
          </cell>
          <cell r="E42">
            <v>42</v>
          </cell>
          <cell r="F42">
            <v>0.5</v>
          </cell>
          <cell r="G42">
            <v>39.9</v>
          </cell>
          <cell r="H42">
            <v>708</v>
          </cell>
          <cell r="I42">
            <v>0.12</v>
          </cell>
          <cell r="J42">
            <v>1</v>
          </cell>
          <cell r="K42">
            <v>0.33</v>
          </cell>
          <cell r="L42">
            <v>1.17</v>
          </cell>
          <cell r="M42">
            <v>495</v>
          </cell>
          <cell r="N42">
            <v>578</v>
          </cell>
          <cell r="O42">
            <v>63</v>
          </cell>
          <cell r="P42">
            <v>1.7</v>
          </cell>
        </row>
        <row r="43">
          <cell r="A43">
            <v>319</v>
          </cell>
          <cell r="B43" t="str">
            <v>Пудинг творожный запеченный</v>
          </cell>
          <cell r="C43">
            <v>20.7</v>
          </cell>
          <cell r="D43">
            <v>18.899999999999999</v>
          </cell>
          <cell r="E43">
            <v>19.7</v>
          </cell>
          <cell r="F43">
            <v>0.2</v>
          </cell>
          <cell r="G43">
            <v>31.7</v>
          </cell>
          <cell r="H43">
            <v>387</v>
          </cell>
          <cell r="I43">
            <v>0.1</v>
          </cell>
          <cell r="J43">
            <v>0.3</v>
          </cell>
          <cell r="K43">
            <v>0.1</v>
          </cell>
          <cell r="L43">
            <v>0.7</v>
          </cell>
          <cell r="M43">
            <v>229</v>
          </cell>
          <cell r="N43">
            <v>281</v>
          </cell>
          <cell r="O43">
            <v>33</v>
          </cell>
          <cell r="P43">
            <v>1.4</v>
          </cell>
        </row>
        <row r="44">
          <cell r="A44">
            <v>321</v>
          </cell>
          <cell r="B44" t="str">
            <v>Сырники из творога запеченные</v>
          </cell>
          <cell r="C44">
            <v>24</v>
          </cell>
          <cell r="D44">
            <v>21.9</v>
          </cell>
          <cell r="E44">
            <v>18.5</v>
          </cell>
          <cell r="F44">
            <v>0.2</v>
          </cell>
          <cell r="G44">
            <v>31</v>
          </cell>
          <cell r="H44">
            <v>386</v>
          </cell>
          <cell r="I44">
            <v>0.09</v>
          </cell>
          <cell r="J44">
            <v>0.4</v>
          </cell>
          <cell r="K44">
            <v>0.09</v>
          </cell>
          <cell r="L44">
            <v>0.8</v>
          </cell>
          <cell r="M44">
            <v>205</v>
          </cell>
          <cell r="N44">
            <v>308</v>
          </cell>
          <cell r="O44">
            <v>32</v>
          </cell>
          <cell r="P44">
            <v>1</v>
          </cell>
        </row>
        <row r="45">
          <cell r="A45">
            <v>324</v>
          </cell>
          <cell r="B45" t="str">
            <v>Зразы творожные с изюмом</v>
          </cell>
          <cell r="C45">
            <v>19.3</v>
          </cell>
          <cell r="D45">
            <v>16.7</v>
          </cell>
          <cell r="E45">
            <v>19.5</v>
          </cell>
          <cell r="F45">
            <v>0.3</v>
          </cell>
          <cell r="G45">
            <v>37.799999999999997</v>
          </cell>
          <cell r="H45">
            <v>404</v>
          </cell>
          <cell r="I45">
            <v>0.11</v>
          </cell>
          <cell r="J45">
            <v>0.6</v>
          </cell>
          <cell r="K45">
            <v>0.09</v>
          </cell>
          <cell r="L45">
            <v>1</v>
          </cell>
          <cell r="M45">
            <v>167</v>
          </cell>
          <cell r="N45">
            <v>267</v>
          </cell>
          <cell r="O45">
            <v>34</v>
          </cell>
          <cell r="P45">
            <v>1.5</v>
          </cell>
        </row>
        <row r="46">
          <cell r="A46">
            <v>329</v>
          </cell>
          <cell r="B46" t="str">
            <v>Оладьи из творога</v>
          </cell>
          <cell r="C46">
            <v>16.8</v>
          </cell>
          <cell r="D46">
            <v>14.1</v>
          </cell>
          <cell r="E46">
            <v>19.05</v>
          </cell>
          <cell r="F46">
            <v>7.35</v>
          </cell>
          <cell r="G46">
            <v>26.25</v>
          </cell>
          <cell r="H46">
            <v>343.5</v>
          </cell>
          <cell r="I46">
            <v>0.09</v>
          </cell>
          <cell r="J46">
            <v>0.3</v>
          </cell>
          <cell r="K46">
            <v>0.16500000000000001</v>
          </cell>
          <cell r="L46">
            <v>4.05</v>
          </cell>
          <cell r="M46">
            <v>153</v>
          </cell>
          <cell r="N46">
            <v>223.5</v>
          </cell>
          <cell r="O46">
            <v>24</v>
          </cell>
          <cell r="P46">
            <v>0.9</v>
          </cell>
        </row>
        <row r="47">
          <cell r="A47">
            <v>332</v>
          </cell>
          <cell r="B47" t="str">
            <v>Рыба (филе) отварная</v>
          </cell>
          <cell r="C47">
            <v>14.24</v>
          </cell>
          <cell r="D47">
            <v>14.24</v>
          </cell>
          <cell r="E47">
            <v>0.56000000000000005</v>
          </cell>
          <cell r="F47">
            <v>0</v>
          </cell>
          <cell r="G47">
            <v>0.32</v>
          </cell>
          <cell r="H47">
            <v>63.2</v>
          </cell>
          <cell r="I47">
            <v>4.8000000000000001E-2</v>
          </cell>
          <cell r="J47">
            <v>0.48</v>
          </cell>
          <cell r="K47">
            <v>8.0000000000000002E-3</v>
          </cell>
          <cell r="L47">
            <v>0.88</v>
          </cell>
          <cell r="M47">
            <v>18.399999999999999</v>
          </cell>
          <cell r="N47">
            <v>145.6</v>
          </cell>
          <cell r="O47">
            <v>19.2</v>
          </cell>
          <cell r="P47">
            <v>0.32</v>
          </cell>
        </row>
        <row r="48">
          <cell r="A48">
            <v>334</v>
          </cell>
          <cell r="B48" t="str">
            <v>Кнели рыбные припущенные</v>
          </cell>
          <cell r="C48">
            <v>10.9</v>
          </cell>
          <cell r="D48">
            <v>10.4</v>
          </cell>
          <cell r="E48">
            <v>1.1000000000000001</v>
          </cell>
          <cell r="F48">
            <v>0.1</v>
          </cell>
          <cell r="G48">
            <v>4.4000000000000004</v>
          </cell>
          <cell r="H48">
            <v>71</v>
          </cell>
          <cell r="I48">
            <v>0.05</v>
          </cell>
          <cell r="J48">
            <v>0.3</v>
          </cell>
          <cell r="K48">
            <v>0.02</v>
          </cell>
          <cell r="L48">
            <v>0.6</v>
          </cell>
          <cell r="M48">
            <v>39</v>
          </cell>
          <cell r="N48">
            <v>134</v>
          </cell>
          <cell r="O48">
            <v>19</v>
          </cell>
          <cell r="P48">
            <v>0.4</v>
          </cell>
        </row>
        <row r="49">
          <cell r="A49">
            <v>341</v>
          </cell>
          <cell r="B49" t="str">
            <v>Рыба, запеченная с яйцом</v>
          </cell>
          <cell r="C49">
            <v>21.6</v>
          </cell>
          <cell r="D49">
            <v>19.95</v>
          </cell>
          <cell r="E49">
            <v>13.65</v>
          </cell>
          <cell r="F49">
            <v>12.15</v>
          </cell>
          <cell r="G49">
            <v>13.65</v>
          </cell>
          <cell r="H49">
            <v>262.5</v>
          </cell>
          <cell r="I49">
            <v>0.13500000000000001</v>
          </cell>
          <cell r="J49">
            <v>29.4</v>
          </cell>
          <cell r="K49">
            <v>0.03</v>
          </cell>
          <cell r="L49">
            <v>8.25</v>
          </cell>
          <cell r="M49">
            <v>51</v>
          </cell>
          <cell r="N49">
            <v>277.5</v>
          </cell>
          <cell r="O49">
            <v>39</v>
          </cell>
          <cell r="P49">
            <v>1.5</v>
          </cell>
        </row>
        <row r="50">
          <cell r="A50">
            <v>343</v>
          </cell>
          <cell r="B50" t="str">
            <v>Рыба, тушеная в томате с овощами</v>
          </cell>
          <cell r="C50">
            <v>14.23</v>
          </cell>
          <cell r="D50">
            <v>13.05</v>
          </cell>
          <cell r="E50">
            <v>7.7</v>
          </cell>
          <cell r="F50">
            <v>7.17</v>
          </cell>
          <cell r="G50">
            <v>6.74</v>
          </cell>
          <cell r="H50">
            <v>152.91</v>
          </cell>
          <cell r="I50">
            <v>9.6000000000000002E-2</v>
          </cell>
          <cell r="J50">
            <v>5.0289999999999999</v>
          </cell>
          <cell r="K50">
            <v>1.0999999999999999E-2</v>
          </cell>
          <cell r="L50">
            <v>4.5</v>
          </cell>
          <cell r="M50">
            <v>37.450000000000003</v>
          </cell>
          <cell r="N50">
            <v>217.21</v>
          </cell>
          <cell r="O50">
            <v>41.73</v>
          </cell>
          <cell r="P50">
            <v>0.85599999999999998</v>
          </cell>
        </row>
        <row r="51">
          <cell r="A51">
            <v>345</v>
          </cell>
          <cell r="B51" t="str">
            <v>Котлеты или биточки рыбные</v>
          </cell>
          <cell r="C51">
            <v>11.12</v>
          </cell>
          <cell r="D51">
            <v>10.08</v>
          </cell>
          <cell r="E51">
            <v>10.08</v>
          </cell>
          <cell r="F51">
            <v>0.5</v>
          </cell>
          <cell r="G51">
            <v>7.68</v>
          </cell>
          <cell r="H51">
            <v>90.4</v>
          </cell>
          <cell r="I51">
            <v>5.6000000000000001E-2</v>
          </cell>
          <cell r="J51">
            <v>0.32</v>
          </cell>
          <cell r="K51">
            <v>1.6E-2</v>
          </cell>
          <cell r="L51">
            <v>0.8</v>
          </cell>
          <cell r="M51">
            <v>28</v>
          </cell>
          <cell r="N51">
            <v>128</v>
          </cell>
          <cell r="O51">
            <v>18.399999999999999</v>
          </cell>
          <cell r="P51">
            <v>0.48</v>
          </cell>
        </row>
        <row r="52">
          <cell r="A52" t="str">
            <v>87</v>
          </cell>
          <cell r="B52" t="str">
            <v>Тефтели рыбные</v>
          </cell>
          <cell r="C52">
            <v>10.3</v>
          </cell>
          <cell r="D52">
            <v>0</v>
          </cell>
          <cell r="E52">
            <v>10</v>
          </cell>
          <cell r="F52">
            <v>0</v>
          </cell>
          <cell r="G52">
            <v>13.7</v>
          </cell>
          <cell r="H52">
            <v>189</v>
          </cell>
          <cell r="I52">
            <v>0.08</v>
          </cell>
          <cell r="J52">
            <v>2.98</v>
          </cell>
          <cell r="M52">
            <v>23.72</v>
          </cell>
          <cell r="O52">
            <v>16.95</v>
          </cell>
          <cell r="P52">
            <v>0.65</v>
          </cell>
          <cell r="Q52">
            <v>7.0000000000000007E-2</v>
          </cell>
        </row>
        <row r="53">
          <cell r="A53">
            <v>353</v>
          </cell>
          <cell r="B53" t="str">
            <v>Сельдь с луком</v>
          </cell>
          <cell r="C53">
            <v>14.4</v>
          </cell>
          <cell r="D53">
            <v>13.5</v>
          </cell>
          <cell r="E53">
            <v>30.45</v>
          </cell>
          <cell r="F53">
            <v>24</v>
          </cell>
          <cell r="G53">
            <v>5.7</v>
          </cell>
          <cell r="H53">
            <v>354</v>
          </cell>
          <cell r="I53">
            <v>4.4999999999999998E-2</v>
          </cell>
          <cell r="J53">
            <v>4.6500000000000004</v>
          </cell>
          <cell r="K53">
            <v>0.03</v>
          </cell>
          <cell r="L53">
            <v>0.75</v>
          </cell>
          <cell r="M53">
            <v>72</v>
          </cell>
          <cell r="N53">
            <v>241.5</v>
          </cell>
          <cell r="O53">
            <v>34.5</v>
          </cell>
          <cell r="P53">
            <v>1.35</v>
          </cell>
        </row>
        <row r="54">
          <cell r="A54">
            <v>363</v>
          </cell>
          <cell r="B54" t="str">
            <v>Мясо тушеное</v>
          </cell>
          <cell r="C54">
            <v>15.2</v>
          </cell>
          <cell r="D54">
            <v>14.7</v>
          </cell>
          <cell r="E54">
            <v>17.399999999999999</v>
          </cell>
          <cell r="F54">
            <v>4.8</v>
          </cell>
          <cell r="G54">
            <v>2.2999999999999998</v>
          </cell>
          <cell r="H54">
            <v>227</v>
          </cell>
          <cell r="I54">
            <v>0.04</v>
          </cell>
          <cell r="J54">
            <v>0.7</v>
          </cell>
          <cell r="K54">
            <v>0</v>
          </cell>
          <cell r="L54">
            <v>2.6</v>
          </cell>
          <cell r="M54">
            <v>11</v>
          </cell>
          <cell r="N54">
            <v>157</v>
          </cell>
          <cell r="O54">
            <v>22</v>
          </cell>
          <cell r="P54">
            <v>2.2000000000000002</v>
          </cell>
        </row>
        <row r="55">
          <cell r="A55">
            <v>364</v>
          </cell>
          <cell r="B55" t="str">
            <v>Азу</v>
          </cell>
          <cell r="C55">
            <v>18.7</v>
          </cell>
          <cell r="D55">
            <v>15.1</v>
          </cell>
          <cell r="E55">
            <v>20.2</v>
          </cell>
          <cell r="F55">
            <v>0.6</v>
          </cell>
          <cell r="G55">
            <v>23.7</v>
          </cell>
          <cell r="H55">
            <v>338</v>
          </cell>
          <cell r="I55">
            <v>0.19</v>
          </cell>
          <cell r="J55">
            <v>9.9</v>
          </cell>
          <cell r="K55">
            <v>0.05</v>
          </cell>
          <cell r="L55">
            <v>0.7</v>
          </cell>
          <cell r="M55">
            <v>32.6</v>
          </cell>
          <cell r="N55">
            <v>207.4</v>
          </cell>
          <cell r="O55">
            <v>56.2</v>
          </cell>
          <cell r="P55">
            <v>3.7</v>
          </cell>
        </row>
        <row r="56">
          <cell r="A56">
            <v>366</v>
          </cell>
          <cell r="B56" t="str">
            <v>Бефстроганов из отварной говядины</v>
          </cell>
          <cell r="C56">
            <v>9.6999999999999993</v>
          </cell>
          <cell r="D56">
            <v>9.6</v>
          </cell>
          <cell r="E56">
            <v>9.6999999999999993</v>
          </cell>
          <cell r="F56">
            <v>0</v>
          </cell>
          <cell r="G56">
            <v>1.6</v>
          </cell>
          <cell r="H56">
            <v>130</v>
          </cell>
          <cell r="I56">
            <v>0.03</v>
          </cell>
          <cell r="J56">
            <v>0.45</v>
          </cell>
          <cell r="K56">
            <v>4.0000000000000001E-3</v>
          </cell>
          <cell r="L56">
            <v>0.3</v>
          </cell>
          <cell r="M56">
            <v>17.2</v>
          </cell>
          <cell r="N56">
            <v>101.91</v>
          </cell>
          <cell r="O56">
            <v>12.47</v>
          </cell>
          <cell r="P56">
            <v>1.42</v>
          </cell>
        </row>
        <row r="57">
          <cell r="A57">
            <v>367</v>
          </cell>
          <cell r="B57" t="str">
            <v>Гуляш из говядины (1-й вариант)</v>
          </cell>
          <cell r="C57">
            <v>5.0999999999999996</v>
          </cell>
          <cell r="D57">
            <v>5</v>
          </cell>
          <cell r="E57">
            <v>5.8</v>
          </cell>
          <cell r="F57">
            <v>0.03</v>
          </cell>
          <cell r="G57">
            <v>1.2</v>
          </cell>
          <cell r="H57">
            <v>85</v>
          </cell>
          <cell r="I57">
            <v>0.04</v>
          </cell>
          <cell r="J57">
            <v>0.75</v>
          </cell>
          <cell r="K57">
            <v>0.02</v>
          </cell>
          <cell r="L57">
            <v>0.4</v>
          </cell>
          <cell r="M57">
            <v>10</v>
          </cell>
          <cell r="N57">
            <v>124</v>
          </cell>
          <cell r="O57">
            <v>17.399999999999999</v>
          </cell>
          <cell r="P57">
            <v>1.86</v>
          </cell>
        </row>
        <row r="58">
          <cell r="A58">
            <v>369</v>
          </cell>
          <cell r="B58" t="str">
            <v xml:space="preserve">Жаркое по-домашнему </v>
          </cell>
          <cell r="C58">
            <v>26</v>
          </cell>
          <cell r="D58">
            <v>23.5</v>
          </cell>
          <cell r="E58">
            <v>23.2</v>
          </cell>
          <cell r="F58">
            <v>0.5</v>
          </cell>
          <cell r="G58">
            <v>16.600000000000001</v>
          </cell>
          <cell r="H58">
            <v>379</v>
          </cell>
          <cell r="I58">
            <v>0.16</v>
          </cell>
          <cell r="J58">
            <v>7.6</v>
          </cell>
          <cell r="K58">
            <v>0.04</v>
          </cell>
          <cell r="L58">
            <v>0.8</v>
          </cell>
          <cell r="M58">
            <v>35</v>
          </cell>
          <cell r="N58">
            <v>266</v>
          </cell>
          <cell r="O58">
            <v>56</v>
          </cell>
          <cell r="P58">
            <v>3.4</v>
          </cell>
        </row>
        <row r="59">
          <cell r="A59">
            <v>370</v>
          </cell>
          <cell r="B59" t="str">
            <v>Плов из отварной говядины</v>
          </cell>
          <cell r="C59">
            <v>17.399999999999999</v>
          </cell>
          <cell r="D59">
            <v>13.1</v>
          </cell>
          <cell r="E59">
            <v>17.100000000000001</v>
          </cell>
          <cell r="F59">
            <v>0.55000000000000004</v>
          </cell>
          <cell r="G59">
            <v>45.3</v>
          </cell>
          <cell r="H59">
            <v>404.8</v>
          </cell>
          <cell r="I59">
            <v>6.4000000000000001E-2</v>
          </cell>
          <cell r="J59">
            <v>0.37</v>
          </cell>
          <cell r="K59">
            <v>5.5E-2</v>
          </cell>
          <cell r="L59">
            <v>0.74</v>
          </cell>
          <cell r="M59">
            <v>21.16</v>
          </cell>
          <cell r="N59">
            <v>208.84</v>
          </cell>
          <cell r="O59">
            <v>48.76</v>
          </cell>
          <cell r="P59">
            <v>2.5760000000000001</v>
          </cell>
        </row>
        <row r="60">
          <cell r="A60">
            <v>372</v>
          </cell>
          <cell r="B60" t="str">
            <v>Голубцы ленивые</v>
          </cell>
          <cell r="C60">
            <v>19.55</v>
          </cell>
          <cell r="D60">
            <v>16.329999999999998</v>
          </cell>
          <cell r="E60">
            <v>19.09</v>
          </cell>
          <cell r="F60">
            <v>0.23</v>
          </cell>
          <cell r="G60">
            <v>9.1999999999999993</v>
          </cell>
          <cell r="H60">
            <v>287.5</v>
          </cell>
          <cell r="I60">
            <v>0.09</v>
          </cell>
          <cell r="J60">
            <v>28.52</v>
          </cell>
          <cell r="K60">
            <v>4.5999999999999999E-2</v>
          </cell>
          <cell r="L60">
            <v>0.69</v>
          </cell>
          <cell r="M60">
            <v>78.2</v>
          </cell>
          <cell r="N60">
            <v>236.9</v>
          </cell>
          <cell r="O60">
            <v>48.3</v>
          </cell>
          <cell r="P60">
            <v>3.45</v>
          </cell>
        </row>
        <row r="61">
          <cell r="A61">
            <v>381</v>
          </cell>
          <cell r="B61" t="str">
            <v>Котлеты, биточки, шницели</v>
          </cell>
          <cell r="C61">
            <v>12.46</v>
          </cell>
          <cell r="D61">
            <v>10.78</v>
          </cell>
          <cell r="E61">
            <v>12.25</v>
          </cell>
          <cell r="F61">
            <v>0.21</v>
          </cell>
          <cell r="G61">
            <v>10.01</v>
          </cell>
          <cell r="H61">
            <v>200.2</v>
          </cell>
          <cell r="I61">
            <v>0.06</v>
          </cell>
          <cell r="J61">
            <v>0</v>
          </cell>
          <cell r="K61">
            <v>2.8000000000000001E-2</v>
          </cell>
          <cell r="L61">
            <v>0.35</v>
          </cell>
          <cell r="M61">
            <v>27.3</v>
          </cell>
          <cell r="N61">
            <v>129.5</v>
          </cell>
          <cell r="O61">
            <v>18.2</v>
          </cell>
          <cell r="P61">
            <v>1.96</v>
          </cell>
        </row>
        <row r="62">
          <cell r="A62">
            <v>405</v>
          </cell>
          <cell r="B62" t="str">
            <v>Курица в соусе с томатом</v>
          </cell>
          <cell r="C62">
            <v>13.6</v>
          </cell>
          <cell r="D62">
            <v>12.9</v>
          </cell>
          <cell r="E62">
            <v>13.5</v>
          </cell>
          <cell r="F62">
            <v>0.2</v>
          </cell>
          <cell r="G62">
            <v>4.0999999999999996</v>
          </cell>
          <cell r="H62">
            <v>192</v>
          </cell>
          <cell r="I62">
            <v>0.02</v>
          </cell>
          <cell r="J62">
            <v>2.2999999999999998</v>
          </cell>
          <cell r="K62">
            <v>0.03</v>
          </cell>
          <cell r="L62">
            <v>0.5</v>
          </cell>
          <cell r="M62">
            <v>34</v>
          </cell>
          <cell r="N62">
            <v>90</v>
          </cell>
          <cell r="O62">
            <v>16</v>
          </cell>
          <cell r="P62">
            <v>1</v>
          </cell>
        </row>
        <row r="63">
          <cell r="A63">
            <v>407</v>
          </cell>
          <cell r="B63" t="str">
            <v>Рагу из птицы</v>
          </cell>
          <cell r="C63">
            <v>18.100000000000001</v>
          </cell>
          <cell r="D63">
            <v>15.5</v>
          </cell>
          <cell r="E63">
            <v>18.899999999999999</v>
          </cell>
          <cell r="F63">
            <v>6.3</v>
          </cell>
          <cell r="G63">
            <v>20.9</v>
          </cell>
          <cell r="H63">
            <v>325.39999999999998</v>
          </cell>
          <cell r="I63">
            <v>0.16</v>
          </cell>
          <cell r="J63">
            <v>13.6</v>
          </cell>
          <cell r="K63">
            <v>0.03</v>
          </cell>
          <cell r="L63">
            <v>4.0999999999999996</v>
          </cell>
          <cell r="M63">
            <v>32.799999999999997</v>
          </cell>
          <cell r="N63">
            <v>182.1</v>
          </cell>
          <cell r="O63">
            <v>51.2</v>
          </cell>
          <cell r="P63">
            <v>2.4</v>
          </cell>
        </row>
        <row r="64">
          <cell r="A64">
            <v>412</v>
          </cell>
          <cell r="B64" t="str">
            <v>Котлеты, биточки, шницели припущенные</v>
          </cell>
          <cell r="C64">
            <v>10.5</v>
          </cell>
          <cell r="D64">
            <v>9.5</v>
          </cell>
          <cell r="E64">
            <v>7.5</v>
          </cell>
          <cell r="F64">
            <v>0.1</v>
          </cell>
          <cell r="G64">
            <v>6.5</v>
          </cell>
          <cell r="H64">
            <v>132</v>
          </cell>
          <cell r="I64">
            <v>7.0000000000000007E-2</v>
          </cell>
          <cell r="J64">
            <v>0.6</v>
          </cell>
          <cell r="K64">
            <v>0.03</v>
          </cell>
          <cell r="L64">
            <v>0.3</v>
          </cell>
          <cell r="M64">
            <v>26</v>
          </cell>
          <cell r="N64">
            <v>66</v>
          </cell>
          <cell r="O64">
            <v>13</v>
          </cell>
          <cell r="P64">
            <v>0.8</v>
          </cell>
        </row>
        <row r="65">
          <cell r="A65">
            <v>414</v>
          </cell>
          <cell r="B65" t="str">
            <v>Рис отварной</v>
          </cell>
          <cell r="C65">
            <v>6.15</v>
          </cell>
          <cell r="D65">
            <v>0.05</v>
          </cell>
          <cell r="E65">
            <v>10.125</v>
          </cell>
          <cell r="F65">
            <v>0.9</v>
          </cell>
          <cell r="G65">
            <v>56.35</v>
          </cell>
          <cell r="H65">
            <v>341</v>
          </cell>
          <cell r="I65">
            <v>0.03</v>
          </cell>
          <cell r="J65">
            <v>0</v>
          </cell>
          <cell r="K65">
            <v>0.05</v>
          </cell>
          <cell r="L65">
            <v>0.34</v>
          </cell>
          <cell r="M65">
            <v>6.12</v>
          </cell>
          <cell r="N65">
            <v>84.96</v>
          </cell>
          <cell r="O65">
            <v>27.36</v>
          </cell>
          <cell r="P65">
            <v>0.63</v>
          </cell>
        </row>
        <row r="66">
          <cell r="A66">
            <v>417</v>
          </cell>
          <cell r="B66" t="str">
            <v>Пюре из гороха</v>
          </cell>
          <cell r="C66">
            <v>19.48</v>
          </cell>
          <cell r="D66">
            <v>0</v>
          </cell>
          <cell r="E66">
            <v>1.92</v>
          </cell>
          <cell r="F66">
            <v>1.92</v>
          </cell>
          <cell r="G66">
            <v>38.74</v>
          </cell>
          <cell r="H66">
            <v>232.8</v>
          </cell>
          <cell r="I66">
            <v>0.42199999999999999</v>
          </cell>
          <cell r="J66">
            <v>0</v>
          </cell>
          <cell r="K66">
            <v>0</v>
          </cell>
          <cell r="L66">
            <v>0</v>
          </cell>
          <cell r="M66">
            <v>111.6</v>
          </cell>
          <cell r="N66">
            <v>312.60000000000002</v>
          </cell>
          <cell r="O66">
            <v>104.8</v>
          </cell>
          <cell r="P66">
            <v>6.6</v>
          </cell>
        </row>
        <row r="67">
          <cell r="A67">
            <v>423</v>
          </cell>
          <cell r="B67" t="str">
            <v>Капуста тушуная</v>
          </cell>
          <cell r="C67">
            <v>7.4</v>
          </cell>
          <cell r="D67">
            <v>0</v>
          </cell>
          <cell r="E67">
            <v>7.2</v>
          </cell>
          <cell r="F67">
            <v>0.6</v>
          </cell>
          <cell r="G67">
            <v>7.8</v>
          </cell>
          <cell r="H67">
            <v>126</v>
          </cell>
          <cell r="I67">
            <v>0.08</v>
          </cell>
          <cell r="J67">
            <v>34</v>
          </cell>
          <cell r="K67">
            <v>0.06</v>
          </cell>
          <cell r="L67">
            <v>1.4</v>
          </cell>
          <cell r="M67">
            <v>122</v>
          </cell>
          <cell r="N67">
            <v>110</v>
          </cell>
          <cell r="O67">
            <v>48</v>
          </cell>
          <cell r="P67">
            <v>2</v>
          </cell>
        </row>
        <row r="68">
          <cell r="A68">
            <v>429</v>
          </cell>
          <cell r="B68" t="str">
            <v>Картофельное пюре</v>
          </cell>
          <cell r="C68">
            <v>4.2</v>
          </cell>
          <cell r="D68">
            <v>0.8</v>
          </cell>
          <cell r="E68">
            <v>8.8000000000000007</v>
          </cell>
          <cell r="F68">
            <v>0.6</v>
          </cell>
          <cell r="G68">
            <v>21.8</v>
          </cell>
          <cell r="H68">
            <v>184</v>
          </cell>
          <cell r="I68">
            <v>0.18</v>
          </cell>
          <cell r="J68">
            <v>6.8</v>
          </cell>
          <cell r="K68">
            <v>0.06</v>
          </cell>
          <cell r="L68">
            <v>0.2</v>
          </cell>
          <cell r="M68">
            <v>52</v>
          </cell>
          <cell r="N68">
            <v>114</v>
          </cell>
          <cell r="O68">
            <v>38</v>
          </cell>
          <cell r="P68">
            <v>1.4</v>
          </cell>
        </row>
        <row r="69">
          <cell r="A69">
            <v>435</v>
          </cell>
          <cell r="B69" t="str">
            <v>Соус молочный к блюдам (1-й вариант)</v>
          </cell>
          <cell r="C69">
            <v>1.03</v>
          </cell>
          <cell r="D69">
            <v>0.86</v>
          </cell>
          <cell r="E69">
            <v>2.09</v>
          </cell>
          <cell r="F69">
            <v>0.02</v>
          </cell>
          <cell r="G69">
            <v>2.66</v>
          </cell>
          <cell r="H69">
            <v>33.5</v>
          </cell>
          <cell r="I69">
            <v>0.13500000000000001</v>
          </cell>
          <cell r="J69">
            <v>5.0999999999999996</v>
          </cell>
          <cell r="K69">
            <v>4.4999999999999998E-2</v>
          </cell>
          <cell r="L69">
            <v>0.15</v>
          </cell>
          <cell r="M69">
            <v>39</v>
          </cell>
          <cell r="N69">
            <v>85.5</v>
          </cell>
          <cell r="O69">
            <v>28.5</v>
          </cell>
          <cell r="P69">
            <v>1.05</v>
          </cell>
        </row>
        <row r="70">
          <cell r="A70">
            <v>443</v>
          </cell>
          <cell r="B70" t="str">
            <v>Соус сметанный натуральный</v>
          </cell>
          <cell r="C70">
            <v>0.92400000000000004</v>
          </cell>
          <cell r="D70">
            <v>0.76500000000000001</v>
          </cell>
          <cell r="E70">
            <v>6.375</v>
          </cell>
          <cell r="F70">
            <v>1.7999999999999999E-2</v>
          </cell>
          <cell r="G70">
            <v>2.0249999999999999</v>
          </cell>
          <cell r="H70">
            <v>69.180000000000007</v>
          </cell>
          <cell r="I70">
            <v>0.01</v>
          </cell>
          <cell r="J70">
            <v>0.05</v>
          </cell>
          <cell r="K70">
            <v>0.04</v>
          </cell>
          <cell r="L70">
            <v>0.13</v>
          </cell>
          <cell r="M70">
            <v>25.47</v>
          </cell>
          <cell r="N70">
            <v>16.98</v>
          </cell>
          <cell r="O70">
            <v>2.91</v>
          </cell>
          <cell r="P70">
            <v>6.3E-2</v>
          </cell>
        </row>
        <row r="71">
          <cell r="A71" t="str">
            <v>443.</v>
          </cell>
          <cell r="B71" t="str">
            <v>Соус сметанный натуральный</v>
          </cell>
          <cell r="C71">
            <v>2.16</v>
          </cell>
          <cell r="D71">
            <v>1.79</v>
          </cell>
          <cell r="E71">
            <v>14.88</v>
          </cell>
          <cell r="F71">
            <v>0.04</v>
          </cell>
          <cell r="G71">
            <v>4.7300000000000004</v>
          </cell>
          <cell r="H71">
            <v>161.4</v>
          </cell>
          <cell r="I71">
            <v>2.4E-2</v>
          </cell>
          <cell r="J71">
            <v>0.105</v>
          </cell>
          <cell r="K71">
            <v>0.08</v>
          </cell>
          <cell r="L71">
            <v>0.28999999999999998</v>
          </cell>
          <cell r="M71">
            <v>59.43</v>
          </cell>
          <cell r="N71">
            <v>39.619999999999997</v>
          </cell>
          <cell r="O71">
            <v>6.79</v>
          </cell>
          <cell r="P71">
            <v>0.15</v>
          </cell>
        </row>
        <row r="72">
          <cell r="A72">
            <v>466</v>
          </cell>
          <cell r="B72" t="str">
            <v>Заправка для салатов</v>
          </cell>
          <cell r="C72">
            <v>0</v>
          </cell>
          <cell r="D72">
            <v>0</v>
          </cell>
          <cell r="E72">
            <v>16.579999999999998</v>
          </cell>
          <cell r="F72">
            <v>16.579999999999998</v>
          </cell>
          <cell r="G72">
            <v>1.4</v>
          </cell>
          <cell r="H72">
            <v>154.80000000000001</v>
          </cell>
          <cell r="I72">
            <v>0</v>
          </cell>
          <cell r="J72">
            <v>0</v>
          </cell>
          <cell r="K72">
            <v>0</v>
          </cell>
          <cell r="L72">
            <v>7.3</v>
          </cell>
          <cell r="M72">
            <v>0.04</v>
          </cell>
          <cell r="N72">
            <v>0.34</v>
          </cell>
          <cell r="O72">
            <v>0</v>
          </cell>
          <cell r="P72">
            <v>4.0000000000000001E-3</v>
          </cell>
        </row>
        <row r="73">
          <cell r="A73">
            <v>481</v>
          </cell>
          <cell r="B73" t="str">
            <v>Молоко сгущенное</v>
          </cell>
          <cell r="C73">
            <v>2.16</v>
          </cell>
          <cell r="D73">
            <v>2.16</v>
          </cell>
          <cell r="E73">
            <v>2.5499999999999998</v>
          </cell>
          <cell r="F73">
            <v>2.5499999999999998</v>
          </cell>
          <cell r="G73">
            <v>16.649999999999999</v>
          </cell>
          <cell r="H73">
            <v>98.4</v>
          </cell>
          <cell r="I73">
            <v>1.7999999999999999E-2</v>
          </cell>
          <cell r="J73">
            <v>0.3</v>
          </cell>
          <cell r="K73">
            <v>1.2999999999999999E-2</v>
          </cell>
          <cell r="L73">
            <v>0.06</v>
          </cell>
          <cell r="M73">
            <v>92.1</v>
          </cell>
          <cell r="N73">
            <v>65.7</v>
          </cell>
          <cell r="O73">
            <v>10.199999999999999</v>
          </cell>
          <cell r="P73">
            <v>0.06</v>
          </cell>
        </row>
        <row r="74">
          <cell r="A74">
            <v>493</v>
          </cell>
          <cell r="B74" t="str">
            <v>Чай с сахаром, вареньем, мудом</v>
          </cell>
          <cell r="C74">
            <v>0.1</v>
          </cell>
          <cell r="D74">
            <v>0</v>
          </cell>
          <cell r="E74">
            <v>0</v>
          </cell>
          <cell r="F74">
            <v>0</v>
          </cell>
          <cell r="G74">
            <v>15</v>
          </cell>
          <cell r="H74">
            <v>60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11</v>
          </cell>
          <cell r="N74">
            <v>3</v>
          </cell>
          <cell r="O74">
            <v>1</v>
          </cell>
          <cell r="P74">
            <v>0.3</v>
          </cell>
        </row>
        <row r="75">
          <cell r="A75">
            <v>494</v>
          </cell>
          <cell r="B75" t="str">
            <v>Чай с лимоном</v>
          </cell>
          <cell r="C75">
            <v>0.06</v>
          </cell>
          <cell r="D75">
            <v>0</v>
          </cell>
          <cell r="E75">
            <v>0.01</v>
          </cell>
          <cell r="F75">
            <v>0</v>
          </cell>
          <cell r="G75">
            <v>15.8</v>
          </cell>
          <cell r="H75">
            <v>62.24</v>
          </cell>
          <cell r="I75">
            <v>0</v>
          </cell>
          <cell r="J75">
            <v>2.8</v>
          </cell>
          <cell r="K75">
            <v>0</v>
          </cell>
          <cell r="L75">
            <v>0</v>
          </cell>
          <cell r="M75">
            <v>3.25</v>
          </cell>
          <cell r="N75">
            <v>1.54</v>
          </cell>
          <cell r="O75">
            <v>8.4000000000000005E-2</v>
          </cell>
          <cell r="P75">
            <v>0.09</v>
          </cell>
        </row>
        <row r="76">
          <cell r="A76">
            <v>495</v>
          </cell>
          <cell r="B76" t="str">
            <v>Чай с молоком</v>
          </cell>
          <cell r="C76">
            <v>1.5</v>
          </cell>
          <cell r="D76">
            <v>1.5</v>
          </cell>
          <cell r="E76">
            <v>1.3</v>
          </cell>
          <cell r="F76">
            <v>0</v>
          </cell>
          <cell r="G76">
            <v>15.9</v>
          </cell>
          <cell r="H76">
            <v>81</v>
          </cell>
          <cell r="I76">
            <v>0.04</v>
          </cell>
          <cell r="J76">
            <v>1.3</v>
          </cell>
          <cell r="K76">
            <v>0.01</v>
          </cell>
          <cell r="L76">
            <v>0</v>
          </cell>
          <cell r="M76">
            <v>127</v>
          </cell>
          <cell r="N76">
            <v>93</v>
          </cell>
          <cell r="O76">
            <v>15</v>
          </cell>
          <cell r="P76">
            <v>0.4</v>
          </cell>
        </row>
        <row r="77">
          <cell r="A77">
            <v>497</v>
          </cell>
          <cell r="B77" t="str">
            <v>Какао с молоком (2-й вариант)</v>
          </cell>
          <cell r="C77">
            <v>5</v>
          </cell>
          <cell r="D77">
            <v>3.8</v>
          </cell>
          <cell r="E77">
            <v>4.4000000000000004</v>
          </cell>
          <cell r="F77">
            <v>0.7</v>
          </cell>
          <cell r="G77">
            <v>31.7</v>
          </cell>
          <cell r="H77">
            <v>186</v>
          </cell>
          <cell r="I77">
            <v>0.06</v>
          </cell>
          <cell r="J77">
            <v>1.7</v>
          </cell>
          <cell r="K77">
            <v>0.03</v>
          </cell>
          <cell r="L77">
            <v>0</v>
          </cell>
          <cell r="M77">
            <v>163</v>
          </cell>
          <cell r="N77">
            <v>150</v>
          </cell>
          <cell r="O77">
            <v>39</v>
          </cell>
          <cell r="P77">
            <v>1.3</v>
          </cell>
        </row>
        <row r="78">
          <cell r="A78">
            <v>501</v>
          </cell>
          <cell r="B78" t="str">
            <v>Кофейный напиток с молоком</v>
          </cell>
          <cell r="C78">
            <v>3.2</v>
          </cell>
          <cell r="D78">
            <v>2.9</v>
          </cell>
          <cell r="E78">
            <v>2.7</v>
          </cell>
          <cell r="F78">
            <v>0.1</v>
          </cell>
          <cell r="G78">
            <v>15.9</v>
          </cell>
          <cell r="H78">
            <v>79</v>
          </cell>
          <cell r="I78">
            <v>0.04</v>
          </cell>
          <cell r="J78">
            <v>1.3</v>
          </cell>
          <cell r="K78">
            <v>0.02</v>
          </cell>
          <cell r="L78">
            <v>0</v>
          </cell>
          <cell r="M78">
            <v>126</v>
          </cell>
          <cell r="N78">
            <v>90</v>
          </cell>
          <cell r="O78">
            <v>14</v>
          </cell>
          <cell r="P78">
            <v>0.1</v>
          </cell>
        </row>
        <row r="79">
          <cell r="A79">
            <v>503</v>
          </cell>
          <cell r="B79" t="str">
            <v>Кисель из концентрата плодового или ягодного</v>
          </cell>
          <cell r="C79">
            <v>1.4</v>
          </cell>
          <cell r="D79">
            <v>0</v>
          </cell>
          <cell r="E79">
            <v>0</v>
          </cell>
          <cell r="F79">
            <v>0</v>
          </cell>
          <cell r="G79">
            <v>29</v>
          </cell>
          <cell r="H79">
            <v>122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1</v>
          </cell>
          <cell r="N79">
            <v>0</v>
          </cell>
          <cell r="O79">
            <v>0</v>
          </cell>
          <cell r="P79">
            <v>0.1</v>
          </cell>
        </row>
        <row r="80">
          <cell r="A80">
            <v>507</v>
          </cell>
          <cell r="B80" t="str">
            <v>Компот из свежих плодов или ягод</v>
          </cell>
          <cell r="C80">
            <v>0.5</v>
          </cell>
          <cell r="D80">
            <v>0</v>
          </cell>
          <cell r="E80">
            <v>0.2</v>
          </cell>
          <cell r="F80">
            <v>0.2</v>
          </cell>
          <cell r="G80">
            <v>23.1</v>
          </cell>
          <cell r="H80">
            <v>96</v>
          </cell>
          <cell r="I80">
            <v>0.02</v>
          </cell>
          <cell r="J80">
            <v>4.3</v>
          </cell>
          <cell r="L80">
            <v>0.2</v>
          </cell>
          <cell r="M80">
            <v>22</v>
          </cell>
          <cell r="N80">
            <v>16</v>
          </cell>
          <cell r="O80">
            <v>14</v>
          </cell>
          <cell r="P80">
            <v>1.1000000000000001</v>
          </cell>
        </row>
        <row r="81">
          <cell r="A81">
            <v>508</v>
          </cell>
          <cell r="B81" t="str">
            <v>Компот из смеси сухофруктов</v>
          </cell>
          <cell r="C81">
            <v>0.5</v>
          </cell>
          <cell r="D81">
            <v>0</v>
          </cell>
          <cell r="E81">
            <v>0</v>
          </cell>
          <cell r="F81">
            <v>0</v>
          </cell>
          <cell r="G81">
            <v>27</v>
          </cell>
          <cell r="H81">
            <v>110</v>
          </cell>
          <cell r="I81">
            <v>0.01</v>
          </cell>
          <cell r="J81">
            <v>0.5</v>
          </cell>
          <cell r="K81">
            <v>0</v>
          </cell>
          <cell r="L81">
            <v>0</v>
          </cell>
          <cell r="M81">
            <v>28</v>
          </cell>
          <cell r="N81">
            <v>19</v>
          </cell>
          <cell r="O81">
            <v>7</v>
          </cell>
          <cell r="P81">
            <v>1.5</v>
          </cell>
        </row>
        <row r="82">
          <cell r="A82">
            <v>509</v>
          </cell>
          <cell r="B82" t="str">
            <v>Компот из яблок с лимоном</v>
          </cell>
          <cell r="C82">
            <v>0.3</v>
          </cell>
          <cell r="D82">
            <v>0</v>
          </cell>
          <cell r="E82">
            <v>0.2</v>
          </cell>
          <cell r="F82">
            <v>0.2</v>
          </cell>
          <cell r="G82">
            <v>25.1</v>
          </cell>
          <cell r="H82">
            <v>103</v>
          </cell>
          <cell r="I82">
            <v>0.01</v>
          </cell>
          <cell r="J82">
            <v>3.3</v>
          </cell>
          <cell r="K82">
            <v>0</v>
          </cell>
          <cell r="L82">
            <v>0.1</v>
          </cell>
          <cell r="M82">
            <v>11</v>
          </cell>
          <cell r="N82">
            <v>7</v>
          </cell>
          <cell r="O82">
            <v>5</v>
          </cell>
          <cell r="P82">
            <v>1.2</v>
          </cell>
        </row>
        <row r="83">
          <cell r="A83">
            <v>512</v>
          </cell>
          <cell r="B83" t="str">
            <v>Компот из плодов или ягод сушуных</v>
          </cell>
          <cell r="C83">
            <v>0.74</v>
          </cell>
          <cell r="D83">
            <v>0</v>
          </cell>
          <cell r="E83">
            <v>0.16</v>
          </cell>
          <cell r="F83">
            <v>0.16</v>
          </cell>
          <cell r="G83">
            <v>36.03</v>
          </cell>
          <cell r="H83">
            <v>149.77000000000001</v>
          </cell>
          <cell r="I83">
            <v>0.05</v>
          </cell>
          <cell r="J83">
            <v>0</v>
          </cell>
          <cell r="K83">
            <v>0</v>
          </cell>
          <cell r="L83">
            <v>0</v>
          </cell>
          <cell r="M83">
            <v>26.05</v>
          </cell>
          <cell r="N83">
            <v>41.28</v>
          </cell>
          <cell r="O83">
            <v>13.44</v>
          </cell>
          <cell r="P83">
            <v>1.01</v>
          </cell>
        </row>
        <row r="84">
          <cell r="A84" t="str">
            <v>516.</v>
          </cell>
          <cell r="B84" t="str">
            <v>Кефир</v>
          </cell>
          <cell r="C84">
            <v>5.8</v>
          </cell>
          <cell r="D84">
            <v>5.8</v>
          </cell>
          <cell r="E84">
            <v>5</v>
          </cell>
          <cell r="F84">
            <v>0</v>
          </cell>
          <cell r="G84">
            <v>13</v>
          </cell>
          <cell r="H84">
            <v>120</v>
          </cell>
          <cell r="I84">
            <v>0.08</v>
          </cell>
          <cell r="J84">
            <v>1.4</v>
          </cell>
          <cell r="K84">
            <v>0.04</v>
          </cell>
          <cell r="L84">
            <v>0</v>
          </cell>
          <cell r="M84">
            <v>240</v>
          </cell>
          <cell r="N84">
            <v>180</v>
          </cell>
          <cell r="O84">
            <v>28</v>
          </cell>
          <cell r="P84">
            <v>0.2</v>
          </cell>
        </row>
        <row r="85">
          <cell r="A85">
            <v>516</v>
          </cell>
          <cell r="B85" t="str">
            <v>Ряженка</v>
          </cell>
          <cell r="C85">
            <v>5.8</v>
          </cell>
          <cell r="D85">
            <v>5.8</v>
          </cell>
          <cell r="E85">
            <v>5</v>
          </cell>
          <cell r="F85">
            <v>0</v>
          </cell>
          <cell r="G85">
            <v>8.4</v>
          </cell>
          <cell r="H85">
            <v>108</v>
          </cell>
          <cell r="I85">
            <v>0.04</v>
          </cell>
          <cell r="J85">
            <v>0.6</v>
          </cell>
          <cell r="K85">
            <v>0.04</v>
          </cell>
          <cell r="L85">
            <v>0</v>
          </cell>
          <cell r="M85">
            <v>248</v>
          </cell>
          <cell r="N85">
            <v>184</v>
          </cell>
          <cell r="O85">
            <v>28</v>
          </cell>
          <cell r="P85">
            <v>0.2</v>
          </cell>
        </row>
        <row r="86">
          <cell r="A86">
            <v>519</v>
          </cell>
          <cell r="B86" t="str">
            <v>Напиток из шиповника</v>
          </cell>
          <cell r="C86">
            <v>0.7</v>
          </cell>
          <cell r="D86">
            <v>0</v>
          </cell>
          <cell r="E86">
            <v>0.3</v>
          </cell>
          <cell r="F86">
            <v>0.3</v>
          </cell>
          <cell r="G86">
            <v>22.8</v>
          </cell>
          <cell r="H86">
            <v>97</v>
          </cell>
          <cell r="I86">
            <v>0.01</v>
          </cell>
          <cell r="J86">
            <v>70</v>
          </cell>
          <cell r="K86">
            <v>0</v>
          </cell>
          <cell r="L86">
            <v>0</v>
          </cell>
          <cell r="M86">
            <v>12</v>
          </cell>
          <cell r="N86">
            <v>3</v>
          </cell>
          <cell r="O86">
            <v>3</v>
          </cell>
          <cell r="P86">
            <v>1.5</v>
          </cell>
        </row>
        <row r="87">
          <cell r="A87">
            <v>536</v>
          </cell>
          <cell r="B87" t="str">
            <v>Оладьи с маслом</v>
          </cell>
          <cell r="C87">
            <v>2.9</v>
          </cell>
          <cell r="D87">
            <v>20.2</v>
          </cell>
          <cell r="E87">
            <v>9.6</v>
          </cell>
          <cell r="F87">
            <v>61.9</v>
          </cell>
          <cell r="G87">
            <v>477</v>
          </cell>
          <cell r="H87">
            <v>12</v>
          </cell>
          <cell r="I87">
            <v>0.17</v>
          </cell>
          <cell r="J87">
            <v>1.1000000000000001</v>
          </cell>
          <cell r="K87">
            <v>0.09</v>
          </cell>
          <cell r="L87">
            <v>5.4</v>
          </cell>
          <cell r="M87">
            <v>119</v>
          </cell>
          <cell r="N87">
            <v>161</v>
          </cell>
          <cell r="O87">
            <v>26</v>
          </cell>
          <cell r="P87">
            <v>1.2</v>
          </cell>
        </row>
        <row r="88">
          <cell r="A88">
            <v>541</v>
          </cell>
          <cell r="B88" t="str">
            <v>Ватрушки с творожным, овощным, фруктовым, сладким фаршем</v>
          </cell>
          <cell r="C88">
            <v>3.6</v>
          </cell>
          <cell r="D88">
            <v>0.4</v>
          </cell>
          <cell r="E88">
            <v>1.7</v>
          </cell>
          <cell r="F88">
            <v>0.4</v>
          </cell>
          <cell r="G88">
            <v>22.2</v>
          </cell>
          <cell r="H88">
            <v>118</v>
          </cell>
          <cell r="I88">
            <v>0.05</v>
          </cell>
          <cell r="J88">
            <v>0</v>
          </cell>
          <cell r="K88">
            <v>0.01</v>
          </cell>
          <cell r="L88">
            <v>0.5</v>
          </cell>
          <cell r="M88">
            <v>7</v>
          </cell>
          <cell r="N88">
            <v>28</v>
          </cell>
          <cell r="O88">
            <v>5</v>
          </cell>
          <cell r="P88">
            <v>0.4</v>
          </cell>
        </row>
        <row r="89">
          <cell r="A89">
            <v>563</v>
          </cell>
          <cell r="B89" t="str">
            <v>Булочка ванильная</v>
          </cell>
          <cell r="C89">
            <v>4.7</v>
          </cell>
          <cell r="D89">
            <v>0.4</v>
          </cell>
          <cell r="E89">
            <v>4.8</v>
          </cell>
          <cell r="F89">
            <v>0.5</v>
          </cell>
          <cell r="G89">
            <v>33.9</v>
          </cell>
          <cell r="H89">
            <v>198</v>
          </cell>
          <cell r="I89">
            <v>0.06</v>
          </cell>
          <cell r="J89">
            <v>0</v>
          </cell>
          <cell r="K89">
            <v>0.04</v>
          </cell>
          <cell r="L89">
            <v>0.7</v>
          </cell>
          <cell r="M89">
            <v>9</v>
          </cell>
          <cell r="N89">
            <v>37</v>
          </cell>
          <cell r="O89">
            <v>6</v>
          </cell>
          <cell r="P89">
            <v>0.5</v>
          </cell>
        </row>
        <row r="90">
          <cell r="A90">
            <v>565</v>
          </cell>
          <cell r="B90" t="str">
            <v>Булочка дорожная</v>
          </cell>
          <cell r="C90">
            <v>4.2</v>
          </cell>
          <cell r="D90">
            <v>0.1</v>
          </cell>
          <cell r="E90">
            <v>8.3000000000000007</v>
          </cell>
          <cell r="F90">
            <v>0.5</v>
          </cell>
          <cell r="G90">
            <v>33.5</v>
          </cell>
          <cell r="H90">
            <v>226</v>
          </cell>
          <cell r="I90">
            <v>0.06</v>
          </cell>
          <cell r="J90">
            <v>0</v>
          </cell>
          <cell r="K90">
            <v>0.05</v>
          </cell>
          <cell r="L90">
            <v>0.7</v>
          </cell>
          <cell r="M90">
            <v>8</v>
          </cell>
          <cell r="N90">
            <v>32</v>
          </cell>
          <cell r="O90">
            <v>6</v>
          </cell>
          <cell r="P90">
            <v>0.5</v>
          </cell>
        </row>
        <row r="91">
          <cell r="A91">
            <v>567</v>
          </cell>
          <cell r="B91" t="str">
            <v>Булочка российская</v>
          </cell>
          <cell r="C91">
            <v>4.3</v>
          </cell>
          <cell r="D91">
            <v>0.6</v>
          </cell>
          <cell r="E91">
            <v>5</v>
          </cell>
          <cell r="F91">
            <v>0.4</v>
          </cell>
          <cell r="G91">
            <v>35.299999999999997</v>
          </cell>
          <cell r="H91">
            <v>203</v>
          </cell>
          <cell r="I91">
            <v>0.05</v>
          </cell>
          <cell r="J91">
            <v>0</v>
          </cell>
          <cell r="K91">
            <v>0.04</v>
          </cell>
          <cell r="L91">
            <v>0.6</v>
          </cell>
          <cell r="M91">
            <v>14</v>
          </cell>
          <cell r="N91">
            <v>38</v>
          </cell>
          <cell r="O91">
            <v>6</v>
          </cell>
          <cell r="P91">
            <v>0.5</v>
          </cell>
        </row>
        <row r="92">
          <cell r="A92">
            <v>588</v>
          </cell>
          <cell r="B92" t="str">
            <v>Вафли с фруктово-ягодными начинками</v>
          </cell>
          <cell r="C92">
            <v>0.84</v>
          </cell>
          <cell r="D92">
            <v>0</v>
          </cell>
          <cell r="E92">
            <v>0.99</v>
          </cell>
          <cell r="F92">
            <v>0.99</v>
          </cell>
          <cell r="G92">
            <v>23.19</v>
          </cell>
          <cell r="H92">
            <v>105</v>
          </cell>
          <cell r="I92">
            <v>8.9999999999999993E-3</v>
          </cell>
          <cell r="J92">
            <v>0</v>
          </cell>
          <cell r="K92">
            <v>0</v>
          </cell>
          <cell r="L92">
            <v>0.21</v>
          </cell>
          <cell r="M92">
            <v>4.8</v>
          </cell>
          <cell r="N92">
            <v>10.8</v>
          </cell>
          <cell r="O92">
            <v>3</v>
          </cell>
          <cell r="P92">
            <v>0.45</v>
          </cell>
        </row>
        <row r="93">
          <cell r="A93">
            <v>590</v>
          </cell>
          <cell r="B93" t="str">
            <v>Печенье сахарное</v>
          </cell>
          <cell r="C93">
            <v>2.25</v>
          </cell>
          <cell r="D93">
            <v>0</v>
          </cell>
          <cell r="E93">
            <v>2.94</v>
          </cell>
          <cell r="F93">
            <v>2.94</v>
          </cell>
          <cell r="G93">
            <v>22.32</v>
          </cell>
          <cell r="H93">
            <v>125.1</v>
          </cell>
          <cell r="I93">
            <v>2.4E-2</v>
          </cell>
          <cell r="J93">
            <v>0</v>
          </cell>
          <cell r="K93">
            <v>3.0000000000000001E-3</v>
          </cell>
          <cell r="L93">
            <v>1.05</v>
          </cell>
          <cell r="M93">
            <v>8.6999999999999993</v>
          </cell>
          <cell r="N93">
            <v>27</v>
          </cell>
          <cell r="O93">
            <v>6</v>
          </cell>
          <cell r="P93">
            <v>0.63</v>
          </cell>
        </row>
        <row r="94">
          <cell r="A94">
            <v>608</v>
          </cell>
          <cell r="B94" t="str">
            <v>Фарш творожный (для ватрушек, пирожков и вареников) (2-й вариант)</v>
          </cell>
          <cell r="C94">
            <v>4.7699999999999996</v>
          </cell>
          <cell r="D94">
            <v>4.6399999999999997</v>
          </cell>
          <cell r="E94">
            <v>2.6</v>
          </cell>
          <cell r="F94">
            <v>1.4999999999999999E-2</v>
          </cell>
          <cell r="G94">
            <v>3.13</v>
          </cell>
          <cell r="H94">
            <v>54.99</v>
          </cell>
          <cell r="I94">
            <v>1.4999999999999999E-2</v>
          </cell>
          <cell r="J94">
            <v>0.13500000000000001</v>
          </cell>
          <cell r="K94">
            <v>0.03</v>
          </cell>
          <cell r="L94">
            <v>0.108</v>
          </cell>
          <cell r="M94">
            <v>43.59</v>
          </cell>
          <cell r="N94">
            <v>63.12</v>
          </cell>
          <cell r="O94">
            <v>6.6</v>
          </cell>
          <cell r="P94">
            <v>0.17</v>
          </cell>
        </row>
        <row r="95">
          <cell r="A95">
            <v>644</v>
          </cell>
          <cell r="B95" t="str">
            <v>Блинчики с маслом</v>
          </cell>
          <cell r="C95">
            <v>12</v>
          </cell>
          <cell r="D95">
            <v>5.0999999999999996</v>
          </cell>
          <cell r="E95">
            <v>16.100000000000001</v>
          </cell>
          <cell r="F95">
            <v>5.2</v>
          </cell>
          <cell r="G95">
            <v>47.9</v>
          </cell>
          <cell r="H95">
            <v>385</v>
          </cell>
          <cell r="I95">
            <v>0.15</v>
          </cell>
          <cell r="J95">
            <v>0</v>
          </cell>
          <cell r="K95">
            <v>0.1</v>
          </cell>
          <cell r="L95">
            <v>3.4</v>
          </cell>
          <cell r="M95">
            <v>205</v>
          </cell>
          <cell r="N95">
            <v>215</v>
          </cell>
          <cell r="O95">
            <v>33</v>
          </cell>
          <cell r="P95">
            <v>1.2</v>
          </cell>
        </row>
        <row r="96">
          <cell r="A96" t="str">
            <v>10.6.4</v>
          </cell>
          <cell r="B96" t="str">
            <v>Зефир, глазированный шоколадом</v>
          </cell>
          <cell r="C96">
            <v>0.2</v>
          </cell>
          <cell r="D96">
            <v>0</v>
          </cell>
          <cell r="E96">
            <v>0</v>
          </cell>
          <cell r="F96">
            <v>0</v>
          </cell>
          <cell r="G96">
            <v>24</v>
          </cell>
          <cell r="H96">
            <v>119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8</v>
          </cell>
          <cell r="N96">
            <v>16</v>
          </cell>
          <cell r="O96">
            <v>12</v>
          </cell>
          <cell r="P96">
            <v>0.9</v>
          </cell>
        </row>
        <row r="97">
          <cell r="A97" t="str">
            <v>1.2.2.7</v>
          </cell>
          <cell r="B97" t="str">
            <v>Напиток «Снежок» 2,5 жирности</v>
          </cell>
          <cell r="C97">
            <v>5.4</v>
          </cell>
          <cell r="E97">
            <v>5</v>
          </cell>
          <cell r="G97">
            <v>21.6</v>
          </cell>
          <cell r="H97">
            <v>158</v>
          </cell>
          <cell r="I97">
            <v>0.06</v>
          </cell>
          <cell r="J97">
            <v>1.8</v>
          </cell>
          <cell r="K97">
            <v>0.04</v>
          </cell>
          <cell r="M97">
            <v>242</v>
          </cell>
          <cell r="N97">
            <v>188</v>
          </cell>
          <cell r="O97">
            <v>30</v>
          </cell>
          <cell r="P97">
            <v>0.2</v>
          </cell>
          <cell r="Q97">
            <v>0.26</v>
          </cell>
        </row>
        <row r="98">
          <cell r="A98" t="str">
            <v>10.9.2.4</v>
          </cell>
          <cell r="B98" t="str">
            <v>Конфета помадная</v>
          </cell>
          <cell r="C98">
            <v>0.57999999999999996</v>
          </cell>
          <cell r="D98">
            <v>0</v>
          </cell>
          <cell r="E98">
            <v>2.57</v>
          </cell>
          <cell r="F98">
            <v>2.57</v>
          </cell>
          <cell r="G98">
            <v>28.47</v>
          </cell>
          <cell r="H98">
            <v>139.9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5.83</v>
          </cell>
          <cell r="N98">
            <v>13.99</v>
          </cell>
          <cell r="O98">
            <v>9.33</v>
          </cell>
          <cell r="P98">
            <v>0.57999999999999996</v>
          </cell>
        </row>
        <row r="99">
          <cell r="A99" t="str">
            <v>108.</v>
          </cell>
          <cell r="B99" t="str">
            <v>Хлеб пшеничный</v>
          </cell>
          <cell r="C99">
            <v>9.8800000000000008</v>
          </cell>
          <cell r="D99">
            <v>0</v>
          </cell>
          <cell r="E99">
            <v>1.04</v>
          </cell>
          <cell r="F99">
            <v>1.04</v>
          </cell>
          <cell r="G99">
            <v>63.96</v>
          </cell>
          <cell r="H99">
            <v>305.5</v>
          </cell>
          <cell r="I99">
            <v>0.14299999999999999</v>
          </cell>
          <cell r="J99">
            <v>0</v>
          </cell>
          <cell r="K99">
            <v>0</v>
          </cell>
          <cell r="L99">
            <v>1.43</v>
          </cell>
          <cell r="M99">
            <v>26</v>
          </cell>
          <cell r="N99">
            <v>84.5</v>
          </cell>
          <cell r="O99">
            <v>18.2</v>
          </cell>
          <cell r="P99">
            <v>1.43</v>
          </cell>
        </row>
        <row r="100">
          <cell r="A100" t="str">
            <v>11.1.1.1</v>
          </cell>
          <cell r="B100" t="str">
            <v>Сок Абрикосовый</v>
          </cell>
          <cell r="C100">
            <v>1</v>
          </cell>
          <cell r="D100">
            <v>0</v>
          </cell>
          <cell r="E100">
            <v>0</v>
          </cell>
          <cell r="F100">
            <v>0</v>
          </cell>
          <cell r="G100">
            <v>25.4</v>
          </cell>
          <cell r="H100">
            <v>110</v>
          </cell>
          <cell r="I100">
            <v>0.04</v>
          </cell>
          <cell r="J100">
            <v>8</v>
          </cell>
          <cell r="K100">
            <v>0</v>
          </cell>
          <cell r="M100">
            <v>40</v>
          </cell>
          <cell r="N100">
            <v>36</v>
          </cell>
          <cell r="O100">
            <v>20</v>
          </cell>
          <cell r="P100">
            <v>0.4</v>
          </cell>
          <cell r="Q100">
            <v>0.08</v>
          </cell>
        </row>
        <row r="101">
          <cell r="A101" t="str">
            <v>11.1.1.11</v>
          </cell>
          <cell r="B101" t="str">
            <v>Сок Персиковый</v>
          </cell>
          <cell r="C101">
            <v>0.6</v>
          </cell>
          <cell r="D101">
            <v>0</v>
          </cell>
          <cell r="E101">
            <v>0</v>
          </cell>
          <cell r="F101">
            <v>0</v>
          </cell>
          <cell r="G101">
            <v>33</v>
          </cell>
          <cell r="H101">
            <v>136</v>
          </cell>
          <cell r="I101">
            <v>0.04</v>
          </cell>
          <cell r="J101">
            <v>12</v>
          </cell>
          <cell r="K101">
            <v>0</v>
          </cell>
          <cell r="M101">
            <v>10</v>
          </cell>
          <cell r="N101">
            <v>30</v>
          </cell>
          <cell r="O101">
            <v>24</v>
          </cell>
          <cell r="P101">
            <v>0.4</v>
          </cell>
          <cell r="Q101">
            <v>0.08</v>
          </cell>
        </row>
        <row r="102">
          <cell r="A102" t="str">
            <v>11.1.1.16</v>
          </cell>
          <cell r="B102" t="str">
            <v>Сок Яблочный</v>
          </cell>
          <cell r="C102">
            <v>1</v>
          </cell>
          <cell r="D102">
            <v>0</v>
          </cell>
          <cell r="E102">
            <v>0.2</v>
          </cell>
          <cell r="F102">
            <v>0</v>
          </cell>
          <cell r="G102">
            <v>20.2</v>
          </cell>
          <cell r="H102">
            <v>92</v>
          </cell>
          <cell r="I102">
            <v>0.02</v>
          </cell>
          <cell r="J102">
            <v>4</v>
          </cell>
          <cell r="K102">
            <v>0</v>
          </cell>
          <cell r="M102">
            <v>14</v>
          </cell>
          <cell r="N102">
            <v>14</v>
          </cell>
          <cell r="O102">
            <v>8</v>
          </cell>
          <cell r="P102">
            <v>2.8</v>
          </cell>
          <cell r="Q102">
            <v>0.02</v>
          </cell>
        </row>
        <row r="103">
          <cell r="A103" t="str">
            <v>11.1.1.5</v>
          </cell>
          <cell r="B103" t="str">
            <v>Сок Виноградный</v>
          </cell>
          <cell r="C103">
            <v>0.6</v>
          </cell>
          <cell r="D103">
            <v>0</v>
          </cell>
          <cell r="E103">
            <v>0.4</v>
          </cell>
          <cell r="F103">
            <v>0</v>
          </cell>
          <cell r="G103">
            <v>32.6</v>
          </cell>
          <cell r="H103">
            <v>140</v>
          </cell>
          <cell r="I103">
            <v>0.04</v>
          </cell>
          <cell r="J103">
            <v>4</v>
          </cell>
          <cell r="K103">
            <v>0</v>
          </cell>
          <cell r="M103">
            <v>18</v>
          </cell>
          <cell r="N103">
            <v>24</v>
          </cell>
          <cell r="O103">
            <v>18</v>
          </cell>
          <cell r="P103">
            <v>0.8</v>
          </cell>
          <cell r="Q103">
            <v>0.02</v>
          </cell>
        </row>
        <row r="104">
          <cell r="A104" t="str">
            <v>112а</v>
          </cell>
          <cell r="B104" t="str">
            <v>Апельсины</v>
          </cell>
          <cell r="C104">
            <v>0.9</v>
          </cell>
          <cell r="D104">
            <v>0</v>
          </cell>
          <cell r="E104">
            <v>0.2</v>
          </cell>
          <cell r="F104">
            <v>0.2</v>
          </cell>
          <cell r="G104">
            <v>8.6999999999999993</v>
          </cell>
          <cell r="H104">
            <v>35</v>
          </cell>
          <cell r="I104">
            <v>0.04</v>
          </cell>
          <cell r="J104">
            <v>60</v>
          </cell>
          <cell r="K104">
            <v>0</v>
          </cell>
          <cell r="L104">
            <v>0.2</v>
          </cell>
          <cell r="M104">
            <v>34</v>
          </cell>
          <cell r="N104">
            <v>23</v>
          </cell>
          <cell r="O104">
            <v>13</v>
          </cell>
          <cell r="P104">
            <v>0.3</v>
          </cell>
        </row>
        <row r="105">
          <cell r="A105" t="str">
            <v>112б</v>
          </cell>
          <cell r="B105" t="str">
            <v>Бананы</v>
          </cell>
          <cell r="C105">
            <v>1.5</v>
          </cell>
          <cell r="D105">
            <v>0</v>
          </cell>
          <cell r="E105">
            <v>0.5</v>
          </cell>
          <cell r="F105">
            <v>0.5</v>
          </cell>
          <cell r="G105">
            <v>21</v>
          </cell>
          <cell r="H105">
            <v>96</v>
          </cell>
          <cell r="I105">
            <v>0.04</v>
          </cell>
          <cell r="J105">
            <v>10</v>
          </cell>
          <cell r="K105">
            <v>0</v>
          </cell>
          <cell r="L105">
            <v>0.4</v>
          </cell>
          <cell r="M105">
            <v>8</v>
          </cell>
          <cell r="N105">
            <v>28</v>
          </cell>
          <cell r="O105">
            <v>42</v>
          </cell>
          <cell r="P105">
            <v>0.6</v>
          </cell>
        </row>
        <row r="106">
          <cell r="A106" t="str">
            <v>112я</v>
          </cell>
          <cell r="B106" t="str">
            <v>Яблоки</v>
          </cell>
          <cell r="C106">
            <v>0.4</v>
          </cell>
          <cell r="D106">
            <v>0</v>
          </cell>
          <cell r="E106">
            <v>0.4</v>
          </cell>
          <cell r="F106">
            <v>0.4</v>
          </cell>
          <cell r="G106">
            <v>9.8000000000000007</v>
          </cell>
          <cell r="H106">
            <v>47</v>
          </cell>
          <cell r="I106">
            <v>0.03</v>
          </cell>
          <cell r="J106">
            <v>10</v>
          </cell>
          <cell r="K106">
            <v>0</v>
          </cell>
          <cell r="L106">
            <v>0.2</v>
          </cell>
          <cell r="M106">
            <v>16</v>
          </cell>
          <cell r="N106">
            <v>11</v>
          </cell>
          <cell r="O106">
            <v>9</v>
          </cell>
          <cell r="P106">
            <v>2.2000000000000002</v>
          </cell>
        </row>
        <row r="107">
          <cell r="A107" t="str">
            <v>365</v>
          </cell>
          <cell r="B107" t="str">
            <v>Говядина тущ=шеная с капустой (240)</v>
          </cell>
          <cell r="C107">
            <v>23.28</v>
          </cell>
          <cell r="D107">
            <v>20.32</v>
          </cell>
          <cell r="E107">
            <v>56.08</v>
          </cell>
          <cell r="F107">
            <v>0.4</v>
          </cell>
          <cell r="G107">
            <v>13.92</v>
          </cell>
          <cell r="H107">
            <v>653.6</v>
          </cell>
          <cell r="I107">
            <v>0.08</v>
          </cell>
          <cell r="J107">
            <v>0.32</v>
          </cell>
          <cell r="K107">
            <v>0.56999999999999995</v>
          </cell>
          <cell r="L107">
            <v>1.68</v>
          </cell>
          <cell r="M107">
            <v>91.2</v>
          </cell>
          <cell r="N107">
            <v>242.4</v>
          </cell>
          <cell r="O107">
            <v>56</v>
          </cell>
          <cell r="P107">
            <v>3.39</v>
          </cell>
        </row>
        <row r="108">
          <cell r="A108">
            <v>453</v>
          </cell>
          <cell r="B108" t="str">
            <v>Соус томатный (30)</v>
          </cell>
          <cell r="C108">
            <v>0.32</v>
          </cell>
          <cell r="D108">
            <v>0</v>
          </cell>
          <cell r="E108">
            <v>1.1200000000000001</v>
          </cell>
          <cell r="F108">
            <v>0.02</v>
          </cell>
          <cell r="G108">
            <v>2.08</v>
          </cell>
          <cell r="H108">
            <v>19.68</v>
          </cell>
          <cell r="I108">
            <v>4.0000000000000001E-3</v>
          </cell>
          <cell r="J108">
            <v>0.47</v>
          </cell>
          <cell r="K108">
            <v>0.01</v>
          </cell>
          <cell r="L108">
            <v>0.06</v>
          </cell>
          <cell r="M108">
            <v>1.35</v>
          </cell>
          <cell r="N108">
            <v>4.62</v>
          </cell>
          <cell r="O108">
            <v>2.25</v>
          </cell>
          <cell r="P108">
            <v>0.11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"/>
  <sheetViews>
    <sheetView tabSelected="1" zoomScale="55" zoomScaleNormal="55" workbookViewId="0">
      <selection activeCell="S41" sqref="S41"/>
    </sheetView>
  </sheetViews>
  <sheetFormatPr defaultRowHeight="15" x14ac:dyDescent="0.25"/>
  <cols>
    <col min="1" max="1" width="13.140625" bestFit="1" customWidth="1"/>
    <col min="2" max="2" width="55" bestFit="1" customWidth="1"/>
    <col min="3" max="3" width="9.7109375" customWidth="1"/>
    <col min="17" max="17" width="12.85546875" bestFit="1" customWidth="1"/>
    <col min="18" max="18" width="15.42578125" bestFit="1" customWidth="1"/>
  </cols>
  <sheetData>
    <row r="1" spans="1:18" ht="18.75" x14ac:dyDescent="0.3">
      <c r="A1" s="16" t="s">
        <v>49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8.75" x14ac:dyDescent="0.3">
      <c r="A2" s="1"/>
      <c r="B2" s="2" t="s">
        <v>22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8.75" x14ac:dyDescent="0.3">
      <c r="A3" s="14"/>
      <c r="B3" s="14" t="s">
        <v>0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4" spans="1:18" ht="18.75" x14ac:dyDescent="0.3">
      <c r="A4" s="15">
        <v>313</v>
      </c>
      <c r="B4" s="15" t="s">
        <v>43</v>
      </c>
      <c r="C4" s="19">
        <f>VLOOKUP($A4,[1]Лист3!$1:$1048576,2,FALSE)</f>
        <v>24</v>
      </c>
      <c r="D4" s="19">
        <f>VLOOKUP($A4,[1]Лист3!$1:$1048576,3,FALSE)</f>
        <v>22.5</v>
      </c>
      <c r="E4" s="19">
        <f>VLOOKUP($A4,[1]Лист3!$1:$1048576,4,FALSE)</f>
        <v>25.2</v>
      </c>
      <c r="F4" s="19">
        <f>VLOOKUP($A4,[1]Лист3!$1:$1048576,5,FALSE)</f>
        <v>0.2</v>
      </c>
      <c r="G4" s="19">
        <f>VLOOKUP($A4,[1]Лист3!$1:$1048576,6,FALSE)</f>
        <v>23.9</v>
      </c>
      <c r="H4" s="19">
        <f>VLOOKUP($A4,[1]Лист3!$1:$1048576,7,FALSE)</f>
        <v>425</v>
      </c>
      <c r="I4" s="19">
        <f>VLOOKUP($A4,[1]Лист3!$1:$1048576,8,FALSE)</f>
        <v>7.0000000000000007E-2</v>
      </c>
      <c r="J4" s="19">
        <f>VLOOKUP($A4,[1]Лист3!$1:$1048576,9,FALSE)</f>
        <v>0.6</v>
      </c>
      <c r="K4" s="19">
        <f>VLOOKUP($A4,[1]Лист3!$1:$1048576,10,FALSE)</f>
        <v>0.2</v>
      </c>
      <c r="L4" s="19">
        <f>VLOOKUP($A4,[1]Лист3!$1:$1048576,11,FALSE)</f>
        <v>0.7</v>
      </c>
      <c r="M4" s="19">
        <f>VLOOKUP($A4,[1]Лист3!$1:$1048576,12,FALSE)</f>
        <v>297</v>
      </c>
      <c r="N4" s="19">
        <f>VLOOKUP($A4,[1]Лист3!$1:$1048576,13,FALSE)</f>
        <v>347</v>
      </c>
      <c r="O4" s="19">
        <f>VLOOKUP($A4,[1]Лист3!$1:$1048576,14,FALSE)</f>
        <v>38</v>
      </c>
      <c r="P4" s="19">
        <f>VLOOKUP($A4,[1]Лист3!$1:$1048576,15,FALSE)</f>
        <v>1</v>
      </c>
      <c r="Q4" s="19">
        <f>VLOOKUP($A4,[1]Лист3!$1:$1048576,16,FALSE)</f>
        <v>0</v>
      </c>
      <c r="R4" s="19">
        <f>VLOOKUP($A4,[1]Лист3!$1:$1048576,17,FALSE)</f>
        <v>0</v>
      </c>
    </row>
    <row r="5" spans="1:18" ht="18.75" x14ac:dyDescent="0.3">
      <c r="A5" s="15">
        <v>501</v>
      </c>
      <c r="B5" s="15" t="s">
        <v>28</v>
      </c>
      <c r="C5" s="19">
        <f>VLOOKUP($A5,[1]Лист3!$1:$1048576,2,FALSE)</f>
        <v>3.2</v>
      </c>
      <c r="D5" s="19">
        <f>VLOOKUP($A5,[1]Лист3!$1:$1048576,3,FALSE)</f>
        <v>2.9</v>
      </c>
      <c r="E5" s="19">
        <f>VLOOKUP($A5,[1]Лист3!$1:$1048576,4,FALSE)</f>
        <v>2.7</v>
      </c>
      <c r="F5" s="19">
        <f>VLOOKUP($A5,[1]Лист3!$1:$1048576,5,FALSE)</f>
        <v>0.1</v>
      </c>
      <c r="G5" s="19">
        <f>VLOOKUP($A5,[1]Лист3!$1:$1048576,6,FALSE)</f>
        <v>15.9</v>
      </c>
      <c r="H5" s="19">
        <f>VLOOKUP($A5,[1]Лист3!$1:$1048576,7,FALSE)</f>
        <v>79</v>
      </c>
      <c r="I5" s="19">
        <f>VLOOKUP($A5,[1]Лист3!$1:$1048576,8,FALSE)</f>
        <v>0.04</v>
      </c>
      <c r="J5" s="19">
        <f>VLOOKUP($A5,[1]Лист3!$1:$1048576,9,FALSE)</f>
        <v>1.3</v>
      </c>
      <c r="K5" s="19">
        <f>VLOOKUP($A5,[1]Лист3!$1:$1048576,10,FALSE)</f>
        <v>0.02</v>
      </c>
      <c r="L5" s="19">
        <f>VLOOKUP($A5,[1]Лист3!$1:$1048576,11,FALSE)</f>
        <v>0</v>
      </c>
      <c r="M5" s="19">
        <f>VLOOKUP($A5,[1]Лист3!$1:$1048576,12,FALSE)</f>
        <v>126</v>
      </c>
      <c r="N5" s="19">
        <f>VLOOKUP($A5,[1]Лист3!$1:$1048576,13,FALSE)</f>
        <v>90</v>
      </c>
      <c r="O5" s="19">
        <f>VLOOKUP($A5,[1]Лист3!$1:$1048576,14,FALSE)</f>
        <v>14</v>
      </c>
      <c r="P5" s="19">
        <f>VLOOKUP($A5,[1]Лист3!$1:$1048576,15,FALSE)</f>
        <v>0.1</v>
      </c>
      <c r="Q5" s="19">
        <f>VLOOKUP($A5,[1]Лист3!$1:$1048576,16,FALSE)</f>
        <v>0</v>
      </c>
      <c r="R5" s="19">
        <f>VLOOKUP($A5,[1]Лист3!$1:$1048576,17,FALSE)</f>
        <v>0</v>
      </c>
    </row>
    <row r="6" spans="1:18" ht="18.75" x14ac:dyDescent="0.3">
      <c r="A6" s="15">
        <v>100</v>
      </c>
      <c r="B6" s="15" t="s">
        <v>1</v>
      </c>
      <c r="C6" s="19">
        <f>VLOOKUP($A6,[1]Лист3!$1:$1048576,2,FALSE)</f>
        <v>3.07</v>
      </c>
      <c r="D6" s="19">
        <f>VLOOKUP($A6,[1]Лист3!$1:$1048576,3,FALSE)</f>
        <v>3.07</v>
      </c>
      <c r="E6" s="19">
        <f>VLOOKUP($A6,[1]Лист3!$1:$1048576,4,FALSE)</f>
        <v>3.13</v>
      </c>
      <c r="F6" s="19">
        <f>VLOOKUP($A6,[1]Лист3!$1:$1048576,5,FALSE)</f>
        <v>0</v>
      </c>
      <c r="G6" s="19">
        <f>VLOOKUP($A6,[1]Лист3!$1:$1048576,6,FALSE)</f>
        <v>0</v>
      </c>
      <c r="H6" s="19">
        <f>VLOOKUP($A6,[1]Лист3!$1:$1048576,7,FALSE)</f>
        <v>41.16</v>
      </c>
      <c r="I6" s="19">
        <f>VLOOKUP($A6,[1]Лист3!$1:$1048576,8,FALSE)</f>
        <v>4.0000000000000001E-3</v>
      </c>
      <c r="J6" s="19">
        <f>VLOOKUP($A6,[1]Лист3!$1:$1048576,9,FALSE)</f>
        <v>8.4000000000000005E-2</v>
      </c>
      <c r="K6" s="19">
        <f>VLOOKUP($A6,[1]Лист3!$1:$1048576,10,FALSE)</f>
        <v>2.8000000000000001E-2</v>
      </c>
      <c r="L6" s="19">
        <f>VLOOKUP($A6,[1]Лист3!$1:$1048576,11,FALSE)</f>
        <v>0.06</v>
      </c>
      <c r="M6" s="19">
        <f>VLOOKUP($A6,[1]Лист3!$1:$1048576,12,FALSE)</f>
        <v>108</v>
      </c>
      <c r="N6" s="19">
        <f>VLOOKUP($A6,[1]Лист3!$1:$1048576,13,FALSE)</f>
        <v>70.599999999999994</v>
      </c>
      <c r="O6" s="19">
        <f>VLOOKUP($A6,[1]Лист3!$1:$1048576,14,FALSE)</f>
        <v>6</v>
      </c>
      <c r="P6" s="19">
        <f>VLOOKUP($A6,[1]Лист3!$1:$1048576,15,FALSE)</f>
        <v>0.108</v>
      </c>
      <c r="Q6" s="19">
        <f>VLOOKUP($A6,[1]Лист3!$1:$1048576,16,FALSE)</f>
        <v>0</v>
      </c>
      <c r="R6" s="19">
        <f>VLOOKUP($A6,[1]Лист3!$1:$1048576,17,FALSE)</f>
        <v>0</v>
      </c>
    </row>
    <row r="7" spans="1:18" ht="18.75" x14ac:dyDescent="0.3">
      <c r="A7" s="15">
        <v>105</v>
      </c>
      <c r="B7" s="15" t="s">
        <v>2</v>
      </c>
      <c r="C7" s="19">
        <f>VLOOKUP($A7,[1]Лист3!$1:$1048576,2,FALSE)</f>
        <v>7.0000000000000007E-2</v>
      </c>
      <c r="D7" s="19">
        <f>VLOOKUP($A7,[1]Лист3!$1:$1048576,3,FALSE)</f>
        <v>7.0000000000000007E-2</v>
      </c>
      <c r="E7" s="19">
        <f>VLOOKUP($A7,[1]Лист3!$1:$1048576,4,FALSE)</f>
        <v>11.55</v>
      </c>
      <c r="F7" s="19">
        <f>VLOOKUP($A7,[1]Лист3!$1:$1048576,5,FALSE)</f>
        <v>0</v>
      </c>
      <c r="G7" s="19">
        <f>VLOOKUP($A7,[1]Лист3!$1:$1048576,6,FALSE)</f>
        <v>0.11</v>
      </c>
      <c r="H7" s="19">
        <f>VLOOKUP($A7,[1]Лист3!$1:$1048576,7,FALSE)</f>
        <v>104.72</v>
      </c>
      <c r="I7" s="19">
        <f>VLOOKUP($A7,[1]Лист3!$1:$1048576,8,FALSE)</f>
        <v>0</v>
      </c>
      <c r="J7" s="19">
        <f>VLOOKUP($A7,[1]Лист3!$1:$1048576,9,FALSE)</f>
        <v>0</v>
      </c>
      <c r="K7" s="19">
        <f>VLOOKUP($A7,[1]Лист3!$1:$1048576,10,FALSE)</f>
        <v>8.3000000000000004E-2</v>
      </c>
      <c r="L7" s="19">
        <f>VLOOKUP($A7,[1]Лист3!$1:$1048576,11,FALSE)</f>
        <v>0.14000000000000001</v>
      </c>
      <c r="M7" s="19">
        <f>VLOOKUP($A7,[1]Лист3!$1:$1048576,12,FALSE)</f>
        <v>1.68</v>
      </c>
      <c r="N7" s="19">
        <f>VLOOKUP($A7,[1]Лист3!$1:$1048576,13,FALSE)</f>
        <v>2.66</v>
      </c>
      <c r="O7" s="19">
        <f>VLOOKUP($A7,[1]Лист3!$1:$1048576,14,FALSE)</f>
        <v>0</v>
      </c>
      <c r="P7" s="19">
        <f>VLOOKUP($A7,[1]Лист3!$1:$1048576,15,FALSE)</f>
        <v>2.8000000000000001E-2</v>
      </c>
      <c r="Q7" s="19">
        <f>VLOOKUP($A7,[1]Лист3!$1:$1048576,16,FALSE)</f>
        <v>0</v>
      </c>
      <c r="R7" s="19">
        <f>VLOOKUP($A7,[1]Лист3!$1:$1048576,17,FALSE)</f>
        <v>0</v>
      </c>
    </row>
    <row r="8" spans="1:18" ht="18.75" x14ac:dyDescent="0.3">
      <c r="A8" s="15">
        <v>108</v>
      </c>
      <c r="B8" s="15" t="s">
        <v>3</v>
      </c>
      <c r="C8" s="19">
        <f>VLOOKUP($A8,[1]Лист3!$1:$1048576,2,FALSE)</f>
        <v>6.08</v>
      </c>
      <c r="D8" s="19">
        <f>VLOOKUP($A8,[1]Лист3!$1:$1048576,3,FALSE)</f>
        <v>0</v>
      </c>
      <c r="E8" s="19">
        <f>VLOOKUP($A8,[1]Лист3!$1:$1048576,4,FALSE)</f>
        <v>0.64</v>
      </c>
      <c r="F8" s="19">
        <f>VLOOKUP($A8,[1]Лист3!$1:$1048576,5,FALSE)</f>
        <v>0.64</v>
      </c>
      <c r="G8" s="19">
        <f>VLOOKUP($A8,[1]Лист3!$1:$1048576,6,FALSE)</f>
        <v>39.36</v>
      </c>
      <c r="H8" s="19">
        <f>VLOOKUP($A8,[1]Лист3!$1:$1048576,7,FALSE)</f>
        <v>188</v>
      </c>
      <c r="I8" s="19">
        <f>VLOOKUP($A8,[1]Лист3!$1:$1048576,8,FALSE)</f>
        <v>8.7999999999999995E-2</v>
      </c>
      <c r="J8" s="19">
        <f>VLOOKUP($A8,[1]Лист3!$1:$1048576,9,FALSE)</f>
        <v>0</v>
      </c>
      <c r="K8" s="19">
        <f>VLOOKUP($A8,[1]Лист3!$1:$1048576,10,FALSE)</f>
        <v>0</v>
      </c>
      <c r="L8" s="19">
        <f>VLOOKUP($A8,[1]Лист3!$1:$1048576,11,FALSE)</f>
        <v>0.88</v>
      </c>
      <c r="M8" s="19">
        <f>VLOOKUP($A8,[1]Лист3!$1:$1048576,12,FALSE)</f>
        <v>16</v>
      </c>
      <c r="N8" s="19">
        <f>VLOOKUP($A8,[1]Лист3!$1:$1048576,13,FALSE)</f>
        <v>52</v>
      </c>
      <c r="O8" s="19">
        <f>VLOOKUP($A8,[1]Лист3!$1:$1048576,14,FALSE)</f>
        <v>11.2</v>
      </c>
      <c r="P8" s="19">
        <f>VLOOKUP($A8,[1]Лист3!$1:$1048576,15,FALSE)</f>
        <v>8.7999999999999995E-2</v>
      </c>
      <c r="Q8" s="19">
        <f>VLOOKUP($A8,[1]Лист3!$1:$1048576,16,FALSE)</f>
        <v>0</v>
      </c>
      <c r="R8" s="19">
        <f>VLOOKUP($A8,[1]Лист3!$1:$1048576,17,FALSE)</f>
        <v>0</v>
      </c>
    </row>
    <row r="9" spans="1:18" ht="18.75" x14ac:dyDescent="0.3">
      <c r="A9" s="5"/>
      <c r="B9" s="5" t="s">
        <v>4</v>
      </c>
      <c r="C9" s="6">
        <f>SUM(C4:C8)</f>
        <v>36.42</v>
      </c>
      <c r="D9" s="6">
        <f t="shared" ref="D9:R9" si="0">SUM(D4:D8)</f>
        <v>28.54</v>
      </c>
      <c r="E9" s="6">
        <f t="shared" si="0"/>
        <v>43.22</v>
      </c>
      <c r="F9" s="6">
        <f t="shared" si="0"/>
        <v>0.94000000000000006</v>
      </c>
      <c r="G9" s="6">
        <f t="shared" si="0"/>
        <v>79.27</v>
      </c>
      <c r="H9" s="6">
        <f t="shared" si="0"/>
        <v>837.88</v>
      </c>
      <c r="I9" s="6">
        <f t="shared" si="0"/>
        <v>0.20200000000000001</v>
      </c>
      <c r="J9" s="6">
        <f t="shared" si="0"/>
        <v>1.984</v>
      </c>
      <c r="K9" s="6">
        <f t="shared" si="0"/>
        <v>0.33100000000000002</v>
      </c>
      <c r="L9" s="6">
        <f t="shared" si="0"/>
        <v>1.78</v>
      </c>
      <c r="M9" s="6">
        <f t="shared" si="0"/>
        <v>548.67999999999995</v>
      </c>
      <c r="N9" s="6">
        <f t="shared" si="0"/>
        <v>562.26</v>
      </c>
      <c r="O9" s="6">
        <f t="shared" si="0"/>
        <v>69.2</v>
      </c>
      <c r="P9" s="6">
        <f t="shared" si="0"/>
        <v>1.3240000000000003</v>
      </c>
      <c r="Q9" s="6">
        <f t="shared" si="0"/>
        <v>0</v>
      </c>
      <c r="R9" s="6">
        <f t="shared" si="0"/>
        <v>0</v>
      </c>
    </row>
    <row r="10" spans="1:18" ht="18.75" x14ac:dyDescent="0.3">
      <c r="A10" s="14"/>
      <c r="B10" s="14" t="s">
        <v>5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</row>
    <row r="11" spans="1:18" ht="18.75" x14ac:dyDescent="0.3">
      <c r="A11" s="15" t="s">
        <v>6</v>
      </c>
      <c r="B11" s="15" t="s">
        <v>7</v>
      </c>
      <c r="C11" s="19">
        <f>VLOOKUP($A11,[1]Лист3!$1:$1048576,2,FALSE)</f>
        <v>0.4</v>
      </c>
      <c r="D11" s="19">
        <f>VLOOKUP($A11,[1]Лист3!$1:$1048576,3,FALSE)</f>
        <v>0</v>
      </c>
      <c r="E11" s="19">
        <f>VLOOKUP($A11,[1]Лист3!$1:$1048576,4,FALSE)</f>
        <v>0.4</v>
      </c>
      <c r="F11" s="19">
        <f>VLOOKUP($A11,[1]Лист3!$1:$1048576,5,FALSE)</f>
        <v>0.4</v>
      </c>
      <c r="G11" s="19">
        <f>VLOOKUP($A11,[1]Лист3!$1:$1048576,6,FALSE)</f>
        <v>9.8000000000000007</v>
      </c>
      <c r="H11" s="19">
        <f>VLOOKUP($A11,[1]Лист3!$1:$1048576,7,FALSE)</f>
        <v>47</v>
      </c>
      <c r="I11" s="19">
        <f>VLOOKUP($A11,[1]Лист3!$1:$1048576,8,FALSE)</f>
        <v>0.03</v>
      </c>
      <c r="J11" s="19">
        <f>VLOOKUP($A11,[1]Лист3!$1:$1048576,9,FALSE)</f>
        <v>10</v>
      </c>
      <c r="K11" s="19">
        <f>VLOOKUP($A11,[1]Лист3!$1:$1048576,10,FALSE)</f>
        <v>0</v>
      </c>
      <c r="L11" s="19">
        <f>VLOOKUP($A11,[1]Лист3!$1:$1048576,11,FALSE)</f>
        <v>0.2</v>
      </c>
      <c r="M11" s="19">
        <f>VLOOKUP($A11,[1]Лист3!$1:$1048576,12,FALSE)</f>
        <v>16</v>
      </c>
      <c r="N11" s="19">
        <f>VLOOKUP($A11,[1]Лист3!$1:$1048576,13,FALSE)</f>
        <v>11</v>
      </c>
      <c r="O11" s="19">
        <f>VLOOKUP($A11,[1]Лист3!$1:$1048576,14,FALSE)</f>
        <v>9</v>
      </c>
      <c r="P11" s="19">
        <f>VLOOKUP($A11,[1]Лист3!$1:$1048576,15,FALSE)</f>
        <v>2.2000000000000002</v>
      </c>
      <c r="Q11" s="19">
        <f>VLOOKUP($A11,[1]Лист3!$1:$1048576,16,FALSE)</f>
        <v>0</v>
      </c>
      <c r="R11" s="19">
        <f>VLOOKUP($A11,[1]Лист3!$1:$1048576,17,FALSE)</f>
        <v>0</v>
      </c>
    </row>
    <row r="12" spans="1:18" ht="18.75" x14ac:dyDescent="0.3">
      <c r="A12" s="11" t="s">
        <v>29</v>
      </c>
      <c r="B12" s="15" t="s">
        <v>30</v>
      </c>
      <c r="C12" s="19">
        <f>VLOOKUP($A12,[1]Лист3!$1:$1048576,2,FALSE)</f>
        <v>0.2</v>
      </c>
      <c r="D12" s="19">
        <f>VLOOKUP($A12,[1]Лист3!$1:$1048576,3,FALSE)</f>
        <v>0</v>
      </c>
      <c r="E12" s="19">
        <f>VLOOKUP($A12,[1]Лист3!$1:$1048576,4,FALSE)</f>
        <v>0</v>
      </c>
      <c r="F12" s="19">
        <f>VLOOKUP($A12,[1]Лист3!$1:$1048576,5,FALSE)</f>
        <v>0</v>
      </c>
      <c r="G12" s="19">
        <f>VLOOKUP($A12,[1]Лист3!$1:$1048576,6,FALSE)</f>
        <v>24</v>
      </c>
      <c r="H12" s="19">
        <f>VLOOKUP($A12,[1]Лист3!$1:$1048576,7,FALSE)</f>
        <v>119</v>
      </c>
      <c r="I12" s="19">
        <f>VLOOKUP($A12,[1]Лист3!$1:$1048576,8,FALSE)</f>
        <v>0</v>
      </c>
      <c r="J12" s="19">
        <f>VLOOKUP($A12,[1]Лист3!$1:$1048576,9,FALSE)</f>
        <v>0</v>
      </c>
      <c r="K12" s="19">
        <f>VLOOKUP($A12,[1]Лист3!$1:$1048576,10,FALSE)</f>
        <v>0</v>
      </c>
      <c r="L12" s="19">
        <f>VLOOKUP($A12,[1]Лист3!$1:$1048576,11,FALSE)</f>
        <v>0</v>
      </c>
      <c r="M12" s="19">
        <f>VLOOKUP($A12,[1]Лист3!$1:$1048576,12,FALSE)</f>
        <v>8</v>
      </c>
      <c r="N12" s="19">
        <f>VLOOKUP($A12,[1]Лист3!$1:$1048576,13,FALSE)</f>
        <v>16</v>
      </c>
      <c r="O12" s="19">
        <f>VLOOKUP($A12,[1]Лист3!$1:$1048576,14,FALSE)</f>
        <v>12</v>
      </c>
      <c r="P12" s="19">
        <f>VLOOKUP($A12,[1]Лист3!$1:$1048576,15,FALSE)</f>
        <v>0.9</v>
      </c>
      <c r="Q12" s="19">
        <f>VLOOKUP($A12,[1]Лист3!$1:$1048576,16,FALSE)</f>
        <v>0</v>
      </c>
      <c r="R12" s="19">
        <f>VLOOKUP($A12,[1]Лист3!$1:$1048576,17,FALSE)</f>
        <v>0</v>
      </c>
    </row>
    <row r="13" spans="1:18" ht="18.75" x14ac:dyDescent="0.3">
      <c r="A13" s="5"/>
      <c r="B13" s="5" t="s">
        <v>8</v>
      </c>
      <c r="C13" s="6">
        <f>SUM(C11:C12)</f>
        <v>0.60000000000000009</v>
      </c>
      <c r="D13" s="6">
        <f t="shared" ref="D13:R13" si="1">SUM(D11:D12)</f>
        <v>0</v>
      </c>
      <c r="E13" s="6">
        <f t="shared" si="1"/>
        <v>0.4</v>
      </c>
      <c r="F13" s="6">
        <f t="shared" si="1"/>
        <v>0.4</v>
      </c>
      <c r="G13" s="6">
        <f t="shared" si="1"/>
        <v>33.799999999999997</v>
      </c>
      <c r="H13" s="6">
        <f t="shared" si="1"/>
        <v>166</v>
      </c>
      <c r="I13" s="6">
        <f t="shared" si="1"/>
        <v>0.03</v>
      </c>
      <c r="J13" s="6">
        <f t="shared" si="1"/>
        <v>10</v>
      </c>
      <c r="K13" s="6">
        <f t="shared" si="1"/>
        <v>0</v>
      </c>
      <c r="L13" s="6">
        <f t="shared" si="1"/>
        <v>0.2</v>
      </c>
      <c r="M13" s="6">
        <f t="shared" si="1"/>
        <v>24</v>
      </c>
      <c r="N13" s="6">
        <f t="shared" si="1"/>
        <v>27</v>
      </c>
      <c r="O13" s="6">
        <f t="shared" si="1"/>
        <v>21</v>
      </c>
      <c r="P13" s="6">
        <f t="shared" si="1"/>
        <v>3.1</v>
      </c>
      <c r="Q13" s="6">
        <f t="shared" si="1"/>
        <v>0</v>
      </c>
      <c r="R13" s="6">
        <f t="shared" si="1"/>
        <v>0</v>
      </c>
    </row>
    <row r="14" spans="1:18" ht="18.75" x14ac:dyDescent="0.3">
      <c r="A14" s="14"/>
      <c r="B14" s="14" t="s">
        <v>9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</row>
    <row r="15" spans="1:18" ht="18.75" x14ac:dyDescent="0.3">
      <c r="A15" s="15">
        <v>50</v>
      </c>
      <c r="B15" s="15" t="s">
        <v>41</v>
      </c>
      <c r="C15" s="19">
        <f>VLOOKUP($A15,[1]Лист3!$1:$1048576,2,FALSE)</f>
        <v>1.5</v>
      </c>
      <c r="D15" s="19">
        <f>VLOOKUP($A15,[1]Лист3!$1:$1048576,3,FALSE)</f>
        <v>0</v>
      </c>
      <c r="E15" s="19">
        <f>VLOOKUP($A15,[1]Лист3!$1:$1048576,4,FALSE)</f>
        <v>5.5</v>
      </c>
      <c r="F15" s="19">
        <f>VLOOKUP($A15,[1]Лист3!$1:$1048576,5,FALSE)</f>
        <v>5.5</v>
      </c>
      <c r="G15" s="19">
        <f>VLOOKUP($A15,[1]Лист3!$1:$1048576,6,FALSE)</f>
        <v>8.4</v>
      </c>
      <c r="H15" s="19">
        <f>VLOOKUP($A15,[1]Лист3!$1:$1048576,7,FALSE)</f>
        <v>89</v>
      </c>
      <c r="I15" s="19">
        <f>VLOOKUP($A15,[1]Лист3!$1:$1048576,8,FALSE)</f>
        <v>0.02</v>
      </c>
      <c r="J15" s="19">
        <f>VLOOKUP($A15,[1]Лист3!$1:$1048576,9,FALSE)</f>
        <v>5.7</v>
      </c>
      <c r="K15" s="19">
        <f>VLOOKUP($A15,[1]Лист3!$1:$1048576,10,FALSE)</f>
        <v>0</v>
      </c>
      <c r="L15" s="19">
        <f>VLOOKUP($A15,[1]Лист3!$1:$1048576,11,FALSE)</f>
        <v>2.2999999999999998</v>
      </c>
      <c r="M15" s="19">
        <f>VLOOKUP($A15,[1]Лист3!$1:$1048576,12,FALSE)</f>
        <v>33</v>
      </c>
      <c r="N15" s="19">
        <f>VLOOKUP($A15,[1]Лист3!$1:$1048576,13,FALSE)</f>
        <v>38</v>
      </c>
      <c r="O15" s="19">
        <f>VLOOKUP($A15,[1]Лист3!$1:$1048576,14,FALSE)</f>
        <v>19</v>
      </c>
      <c r="P15" s="19">
        <f>VLOOKUP($A15,[1]Лист3!$1:$1048576,15,FALSE)</f>
        <v>1.3</v>
      </c>
      <c r="Q15" s="19">
        <f>VLOOKUP($A15,[1]Лист3!$1:$1048576,16,FALSE)</f>
        <v>0</v>
      </c>
      <c r="R15" s="19">
        <f>VLOOKUP($A15,[1]Лист3!$1:$1048576,17,FALSE)</f>
        <v>0</v>
      </c>
    </row>
    <row r="16" spans="1:18" ht="18.75" x14ac:dyDescent="0.3">
      <c r="A16" s="15">
        <v>133</v>
      </c>
      <c r="B16" s="15" t="s">
        <v>44</v>
      </c>
      <c r="C16" s="19">
        <f>VLOOKUP($A16,[1]Лист3!$1:$1048576,2,FALSE)</f>
        <v>2.0499999999999998</v>
      </c>
      <c r="D16" s="19">
        <f>VLOOKUP($A16,[1]Лист3!$1:$1048576,3,FALSE)</f>
        <v>0</v>
      </c>
      <c r="E16" s="19">
        <f>VLOOKUP($A16,[1]Лист3!$1:$1048576,4,FALSE)</f>
        <v>5.25</v>
      </c>
      <c r="F16" s="19">
        <f>VLOOKUP($A16,[1]Лист3!$1:$1048576,5,FALSE)</f>
        <v>5.25</v>
      </c>
      <c r="G16" s="19">
        <f>VLOOKUP($A16,[1]Лист3!$1:$1048576,6,FALSE)</f>
        <v>16.25</v>
      </c>
      <c r="H16" s="19">
        <f>VLOOKUP($A16,[1]Лист3!$1:$1048576,7,FALSE)</f>
        <v>121.25</v>
      </c>
      <c r="I16" s="19">
        <f>VLOOKUP($A16,[1]Лист3!$1:$1048576,8,FALSE)</f>
        <v>0.09</v>
      </c>
      <c r="J16" s="19">
        <f>VLOOKUP($A16,[1]Лист3!$1:$1048576,9,FALSE)</f>
        <v>7.6749999999999998</v>
      </c>
      <c r="K16" s="19">
        <f>VLOOKUP($A16,[1]Лист3!$1:$1048576,10,FALSE)</f>
        <v>0</v>
      </c>
      <c r="L16" s="19">
        <f>VLOOKUP($A16,[1]Лист3!$1:$1048576,11,FALSE)</f>
        <v>2.35</v>
      </c>
      <c r="M16" s="19">
        <f>VLOOKUP($A16,[1]Лист3!$1:$1048576,12,FALSE)</f>
        <v>15.5</v>
      </c>
      <c r="N16" s="19">
        <f>VLOOKUP($A16,[1]Лист3!$1:$1048576,13,FALSE)</f>
        <v>63</v>
      </c>
      <c r="O16" s="19">
        <f>VLOOKUP($A16,[1]Лист3!$1:$1048576,14,FALSE)</f>
        <v>23.25</v>
      </c>
      <c r="P16" s="19">
        <f>VLOOKUP($A16,[1]Лист3!$1:$1048576,15,FALSE)</f>
        <v>0.92500000000000004</v>
      </c>
      <c r="Q16" s="19">
        <f>VLOOKUP($A16,[1]Лист3!$1:$1048576,16,FALSE)</f>
        <v>0</v>
      </c>
      <c r="R16" s="19">
        <f>VLOOKUP($A16,[1]Лист3!$1:$1048576,17,FALSE)</f>
        <v>0</v>
      </c>
    </row>
    <row r="17" spans="1:18" ht="18.75" x14ac:dyDescent="0.3">
      <c r="A17" s="15">
        <v>80</v>
      </c>
      <c r="B17" s="15" t="s">
        <v>10</v>
      </c>
      <c r="C17" s="19">
        <f>VLOOKUP($A17,[1]Лист3!$1:$1048576,2,FALSE)</f>
        <v>2.85</v>
      </c>
      <c r="D17" s="19">
        <f>VLOOKUP($A17,[1]Лист3!$1:$1048576,3,FALSE)</f>
        <v>0</v>
      </c>
      <c r="E17" s="19">
        <f>VLOOKUP($A17,[1]Лист3!$1:$1048576,4,FALSE)</f>
        <v>0.96</v>
      </c>
      <c r="F17" s="19">
        <f>VLOOKUP($A17,[1]Лист3!$1:$1048576,5,FALSE)</f>
        <v>0</v>
      </c>
      <c r="G17" s="19">
        <f>VLOOKUP($A17,[1]Лист3!$1:$1048576,6,FALSE)</f>
        <v>0.12</v>
      </c>
      <c r="H17" s="19">
        <f>VLOOKUP($A17,[1]Лист3!$1:$1048576,7,FALSE)</f>
        <v>20.43</v>
      </c>
      <c r="I17" s="19">
        <f>VLOOKUP($A17,[1]Лист3!$1:$1048576,8,FALSE)</f>
        <v>0</v>
      </c>
      <c r="J17" s="19">
        <f>VLOOKUP($A17,[1]Лист3!$1:$1048576,9,FALSE)</f>
        <v>0</v>
      </c>
      <c r="K17" s="19">
        <f>VLOOKUP($A17,[1]Лист3!$1:$1048576,10,FALSE)</f>
        <v>0</v>
      </c>
      <c r="L17" s="19">
        <f>VLOOKUP($A17,[1]Лист3!$1:$1048576,11,FALSE)</f>
        <v>0</v>
      </c>
      <c r="M17" s="19">
        <f>VLOOKUP($A17,[1]Лист3!$1:$1048576,12,FALSE)</f>
        <v>0</v>
      </c>
      <c r="N17" s="19">
        <f>VLOOKUP($A17,[1]Лист3!$1:$1048576,13,FALSE)</f>
        <v>0</v>
      </c>
      <c r="O17" s="19">
        <f>VLOOKUP($A17,[1]Лист3!$1:$1048576,14,FALSE)</f>
        <v>0</v>
      </c>
      <c r="P17" s="19">
        <f>VLOOKUP($A17,[1]Лист3!$1:$1048576,15,FALSE)</f>
        <v>0</v>
      </c>
      <c r="Q17" s="19">
        <f>VLOOKUP($A17,[1]Лист3!$1:$1048576,16,FALSE)</f>
        <v>0</v>
      </c>
      <c r="R17" s="19">
        <f>VLOOKUP($A17,[1]Лист3!$1:$1048576,17,FALSE)</f>
        <v>0</v>
      </c>
    </row>
    <row r="18" spans="1:18" ht="18.75" x14ac:dyDescent="0.3">
      <c r="A18" s="15">
        <v>367</v>
      </c>
      <c r="B18" s="15" t="s">
        <v>45</v>
      </c>
      <c r="C18" s="19">
        <f>VLOOKUP($A18,[1]Лист3!$1:$1048576,2,FALSE)</f>
        <v>5.0999999999999996</v>
      </c>
      <c r="D18" s="19">
        <f>VLOOKUP($A18,[1]Лист3!$1:$1048576,3,FALSE)</f>
        <v>5</v>
      </c>
      <c r="E18" s="19">
        <f>VLOOKUP($A18,[1]Лист3!$1:$1048576,4,FALSE)</f>
        <v>5.8</v>
      </c>
      <c r="F18" s="19">
        <f>VLOOKUP($A18,[1]Лист3!$1:$1048576,5,FALSE)</f>
        <v>0.03</v>
      </c>
      <c r="G18" s="19">
        <f>VLOOKUP($A18,[1]Лист3!$1:$1048576,6,FALSE)</f>
        <v>1.2</v>
      </c>
      <c r="H18" s="19">
        <f>VLOOKUP($A18,[1]Лист3!$1:$1048576,7,FALSE)</f>
        <v>85</v>
      </c>
      <c r="I18" s="19">
        <f>VLOOKUP($A18,[1]Лист3!$1:$1048576,8,FALSE)</f>
        <v>0.04</v>
      </c>
      <c r="J18" s="19">
        <f>VLOOKUP($A18,[1]Лист3!$1:$1048576,9,FALSE)</f>
        <v>0.75</v>
      </c>
      <c r="K18" s="19">
        <f>VLOOKUP($A18,[1]Лист3!$1:$1048576,10,FALSE)</f>
        <v>0.02</v>
      </c>
      <c r="L18" s="19">
        <f>VLOOKUP($A18,[1]Лист3!$1:$1048576,11,FALSE)</f>
        <v>0.4</v>
      </c>
      <c r="M18" s="19">
        <f>VLOOKUP($A18,[1]Лист3!$1:$1048576,12,FALSE)</f>
        <v>10</v>
      </c>
      <c r="N18" s="19">
        <f>VLOOKUP($A18,[1]Лист3!$1:$1048576,13,FALSE)</f>
        <v>124</v>
      </c>
      <c r="O18" s="19">
        <f>VLOOKUP($A18,[1]Лист3!$1:$1048576,14,FALSE)</f>
        <v>17.399999999999999</v>
      </c>
      <c r="P18" s="19">
        <f>VLOOKUP($A18,[1]Лист3!$1:$1048576,15,FALSE)</f>
        <v>1.86</v>
      </c>
      <c r="Q18" s="19">
        <f>VLOOKUP($A18,[1]Лист3!$1:$1048576,16,FALSE)</f>
        <v>0</v>
      </c>
      <c r="R18" s="19">
        <f>VLOOKUP($A18,[1]Лист3!$1:$1048576,17,FALSE)</f>
        <v>0</v>
      </c>
    </row>
    <row r="19" spans="1:18" ht="18.75" x14ac:dyDescent="0.3">
      <c r="A19" s="15">
        <v>291</v>
      </c>
      <c r="B19" s="15" t="s">
        <v>39</v>
      </c>
      <c r="C19" s="19">
        <f>VLOOKUP($A19,[1]Лист3!$1:$1048576,2,FALSE)</f>
        <v>8.67</v>
      </c>
      <c r="D19" s="19">
        <f>VLOOKUP($A19,[1]Лист3!$1:$1048576,3,FALSE)</f>
        <v>0</v>
      </c>
      <c r="E19" s="19">
        <f>VLOOKUP($A19,[1]Лист3!$1:$1048576,4,FALSE)</f>
        <v>1.04</v>
      </c>
      <c r="F19" s="19">
        <f>VLOOKUP($A19,[1]Лист3!$1:$1048576,5,FALSE)</f>
        <v>1.04</v>
      </c>
      <c r="G19" s="19">
        <f>VLOOKUP($A19,[1]Лист3!$1:$1048576,6,FALSE)</f>
        <v>44.53</v>
      </c>
      <c r="H19" s="19">
        <f>VLOOKUP($A19,[1]Лист3!$1:$1048576,7,FALSE)</f>
        <v>222.18</v>
      </c>
      <c r="I19" s="19">
        <f>VLOOKUP($A19,[1]Лист3!$1:$1048576,8,FALSE)</f>
        <v>8.6999999999999994E-2</v>
      </c>
      <c r="J19" s="19">
        <f>VLOOKUP($A19,[1]Лист3!$1:$1048576,9,FALSE)</f>
        <v>2.3E-2</v>
      </c>
      <c r="K19" s="19">
        <f>VLOOKUP($A19,[1]Лист3!$1:$1048576,10,FALSE)</f>
        <v>0</v>
      </c>
      <c r="L19" s="19">
        <f>VLOOKUP($A19,[1]Лист3!$1:$1048576,11,FALSE)</f>
        <v>1.2190000000000001</v>
      </c>
      <c r="M19" s="19">
        <f>VLOOKUP($A19,[1]Лист3!$1:$1048576,12,FALSE)</f>
        <v>8.74</v>
      </c>
      <c r="N19" s="19">
        <f>VLOOKUP($A19,[1]Лист3!$1:$1048576,13,FALSE)</f>
        <v>54.74</v>
      </c>
      <c r="O19" s="19">
        <f>VLOOKUP($A19,[1]Лист3!$1:$1048576,14,FALSE)</f>
        <v>12.42</v>
      </c>
      <c r="P19" s="19">
        <f>VLOOKUP($A19,[1]Лист3!$1:$1048576,15,FALSE)</f>
        <v>1.196</v>
      </c>
      <c r="Q19" s="19">
        <f>VLOOKUP($A19,[1]Лист3!$1:$1048576,16,FALSE)</f>
        <v>0</v>
      </c>
      <c r="R19" s="19">
        <f>VLOOKUP($A19,[1]Лист3!$1:$1048576,17,FALSE)</f>
        <v>0</v>
      </c>
    </row>
    <row r="20" spans="1:18" ht="18.75" x14ac:dyDescent="0.3">
      <c r="A20" s="15">
        <v>512</v>
      </c>
      <c r="B20" s="15" t="s">
        <v>37</v>
      </c>
      <c r="C20" s="19">
        <f>VLOOKUP($A20,[1]Лист3!$1:$1048576,2,FALSE)</f>
        <v>0.74</v>
      </c>
      <c r="D20" s="19">
        <f>VLOOKUP($A20,[1]Лист3!$1:$1048576,3,FALSE)</f>
        <v>0</v>
      </c>
      <c r="E20" s="19">
        <f>VLOOKUP($A20,[1]Лист3!$1:$1048576,4,FALSE)</f>
        <v>0.16</v>
      </c>
      <c r="F20" s="19">
        <f>VLOOKUP($A20,[1]Лист3!$1:$1048576,5,FALSE)</f>
        <v>0.16</v>
      </c>
      <c r="G20" s="19">
        <f>VLOOKUP($A20,[1]Лист3!$1:$1048576,6,FALSE)</f>
        <v>36.03</v>
      </c>
      <c r="H20" s="19">
        <f>VLOOKUP($A20,[1]Лист3!$1:$1048576,7,FALSE)</f>
        <v>149.77000000000001</v>
      </c>
      <c r="I20" s="19">
        <f>VLOOKUP($A20,[1]Лист3!$1:$1048576,8,FALSE)</f>
        <v>0.05</v>
      </c>
      <c r="J20" s="19">
        <f>VLOOKUP($A20,[1]Лист3!$1:$1048576,9,FALSE)</f>
        <v>0</v>
      </c>
      <c r="K20" s="19">
        <f>VLOOKUP($A20,[1]Лист3!$1:$1048576,10,FALSE)</f>
        <v>0</v>
      </c>
      <c r="L20" s="19">
        <f>VLOOKUP($A20,[1]Лист3!$1:$1048576,11,FALSE)</f>
        <v>0</v>
      </c>
      <c r="M20" s="19">
        <f>VLOOKUP($A20,[1]Лист3!$1:$1048576,12,FALSE)</f>
        <v>26.05</v>
      </c>
      <c r="N20" s="19">
        <f>VLOOKUP($A20,[1]Лист3!$1:$1048576,13,FALSE)</f>
        <v>41.28</v>
      </c>
      <c r="O20" s="19">
        <f>VLOOKUP($A20,[1]Лист3!$1:$1048576,14,FALSE)</f>
        <v>13.44</v>
      </c>
      <c r="P20" s="19">
        <f>VLOOKUP($A20,[1]Лист3!$1:$1048576,15,FALSE)</f>
        <v>1.01</v>
      </c>
      <c r="Q20" s="19">
        <f>VLOOKUP($A20,[1]Лист3!$1:$1048576,16,FALSE)</f>
        <v>0</v>
      </c>
      <c r="R20" s="19">
        <f>VLOOKUP($A20,[1]Лист3!$1:$1048576,17,FALSE)</f>
        <v>0</v>
      </c>
    </row>
    <row r="21" spans="1:18" ht="18.75" x14ac:dyDescent="0.3">
      <c r="A21" s="15">
        <v>109</v>
      </c>
      <c r="B21" s="15" t="s">
        <v>11</v>
      </c>
      <c r="C21" s="19">
        <f>VLOOKUP($A21,[1]Лист3!$1:$1048576,2,FALSE)</f>
        <v>6.6</v>
      </c>
      <c r="D21" s="19">
        <f>VLOOKUP($A21,[1]Лист3!$1:$1048576,3,FALSE)</f>
        <v>0</v>
      </c>
      <c r="E21" s="19">
        <f>VLOOKUP($A21,[1]Лист3!$1:$1048576,4,FALSE)</f>
        <v>1.2</v>
      </c>
      <c r="F21" s="19">
        <f>VLOOKUP($A21,[1]Лист3!$1:$1048576,5,FALSE)</f>
        <v>1.2</v>
      </c>
      <c r="G21" s="19">
        <f>VLOOKUP($A21,[1]Лист3!$1:$1048576,6,FALSE)</f>
        <v>33.4</v>
      </c>
      <c r="H21" s="19">
        <f>VLOOKUP($A21,[1]Лист3!$1:$1048576,7,FALSE)</f>
        <v>174</v>
      </c>
      <c r="I21" s="19">
        <f>VLOOKUP($A21,[1]Лист3!$1:$1048576,8,FALSE)</f>
        <v>0.18</v>
      </c>
      <c r="J21" s="19">
        <f>VLOOKUP($A21,[1]Лист3!$1:$1048576,9,FALSE)</f>
        <v>0</v>
      </c>
      <c r="K21" s="19">
        <f>VLOOKUP($A21,[1]Лист3!$1:$1048576,10,FALSE)</f>
        <v>0</v>
      </c>
      <c r="L21" s="19">
        <f>VLOOKUP($A21,[1]Лист3!$1:$1048576,11,FALSE)</f>
        <v>1.4</v>
      </c>
      <c r="M21" s="19">
        <f>VLOOKUP($A21,[1]Лист3!$1:$1048576,12,FALSE)</f>
        <v>35</v>
      </c>
      <c r="N21" s="19">
        <f>VLOOKUP($A21,[1]Лист3!$1:$1048576,13,FALSE)</f>
        <v>158</v>
      </c>
      <c r="O21" s="19">
        <f>VLOOKUP($A21,[1]Лист3!$1:$1048576,14,FALSE)</f>
        <v>47</v>
      </c>
      <c r="P21" s="19">
        <f>VLOOKUP($A21,[1]Лист3!$1:$1048576,15,FALSE)</f>
        <v>3.9</v>
      </c>
      <c r="Q21" s="19">
        <f>VLOOKUP($A21,[1]Лист3!$1:$1048576,16,FALSE)</f>
        <v>0</v>
      </c>
      <c r="R21" s="19">
        <f>VLOOKUP($A21,[1]Лист3!$1:$1048576,17,FALSE)</f>
        <v>0</v>
      </c>
    </row>
    <row r="22" spans="1:18" ht="18.75" x14ac:dyDescent="0.3">
      <c r="A22" s="5"/>
      <c r="B22" s="5" t="s">
        <v>12</v>
      </c>
      <c r="C22" s="6">
        <f>SUM(C15:C21)</f>
        <v>27.509999999999998</v>
      </c>
      <c r="D22" s="6">
        <f t="shared" ref="D22:R22" si="2">SUM(D15:D21)</f>
        <v>5</v>
      </c>
      <c r="E22" s="6">
        <f t="shared" si="2"/>
        <v>19.91</v>
      </c>
      <c r="F22" s="6">
        <f t="shared" si="2"/>
        <v>13.18</v>
      </c>
      <c r="G22" s="6">
        <f t="shared" si="2"/>
        <v>139.93</v>
      </c>
      <c r="H22" s="6">
        <f t="shared" si="2"/>
        <v>861.63</v>
      </c>
      <c r="I22" s="6">
        <f t="shared" si="2"/>
        <v>0.46699999999999997</v>
      </c>
      <c r="J22" s="6">
        <f t="shared" si="2"/>
        <v>14.148</v>
      </c>
      <c r="K22" s="6">
        <f t="shared" si="2"/>
        <v>0.02</v>
      </c>
      <c r="L22" s="6">
        <f t="shared" si="2"/>
        <v>7.6690000000000005</v>
      </c>
      <c r="M22" s="6">
        <f t="shared" si="2"/>
        <v>128.29</v>
      </c>
      <c r="N22" s="6">
        <f t="shared" si="2"/>
        <v>479.02</v>
      </c>
      <c r="O22" s="6">
        <f t="shared" si="2"/>
        <v>132.51</v>
      </c>
      <c r="P22" s="6">
        <f t="shared" si="2"/>
        <v>10.190999999999999</v>
      </c>
      <c r="Q22" s="6">
        <f t="shared" si="2"/>
        <v>0</v>
      </c>
      <c r="R22" s="6">
        <f t="shared" si="2"/>
        <v>0</v>
      </c>
    </row>
    <row r="23" spans="1:18" ht="18.75" x14ac:dyDescent="0.3">
      <c r="A23" s="14"/>
      <c r="B23" s="14" t="s">
        <v>13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</row>
    <row r="24" spans="1:18" ht="18.75" x14ac:dyDescent="0.3">
      <c r="A24" s="15">
        <v>567</v>
      </c>
      <c r="B24" s="15" t="s">
        <v>46</v>
      </c>
      <c r="C24" s="19">
        <f>VLOOKUP($A24,[1]Лист3!$1:$1048576,2,FALSE)</f>
        <v>4.3</v>
      </c>
      <c r="D24" s="19">
        <f>VLOOKUP($A24,[1]Лист3!$1:$1048576,3,FALSE)</f>
        <v>0.6</v>
      </c>
      <c r="E24" s="19">
        <f>VLOOKUP($A24,[1]Лист3!$1:$1048576,4,FALSE)</f>
        <v>5</v>
      </c>
      <c r="F24" s="19">
        <f>VLOOKUP($A24,[1]Лист3!$1:$1048576,5,FALSE)</f>
        <v>0.4</v>
      </c>
      <c r="G24" s="19">
        <f>VLOOKUP($A24,[1]Лист3!$1:$1048576,6,FALSE)</f>
        <v>35.299999999999997</v>
      </c>
      <c r="H24" s="19">
        <f>VLOOKUP($A24,[1]Лист3!$1:$1048576,7,FALSE)</f>
        <v>203</v>
      </c>
      <c r="I24" s="19">
        <f>VLOOKUP($A24,[1]Лист3!$1:$1048576,8,FALSE)</f>
        <v>0.05</v>
      </c>
      <c r="J24" s="19">
        <f>VLOOKUP($A24,[1]Лист3!$1:$1048576,9,FALSE)</f>
        <v>0</v>
      </c>
      <c r="K24" s="19">
        <f>VLOOKUP($A24,[1]Лист3!$1:$1048576,10,FALSE)</f>
        <v>0.04</v>
      </c>
      <c r="L24" s="19">
        <f>VLOOKUP($A24,[1]Лист3!$1:$1048576,11,FALSE)</f>
        <v>0.6</v>
      </c>
      <c r="M24" s="19">
        <f>VLOOKUP($A24,[1]Лист3!$1:$1048576,12,FALSE)</f>
        <v>14</v>
      </c>
      <c r="N24" s="19">
        <f>VLOOKUP($A24,[1]Лист3!$1:$1048576,13,FALSE)</f>
        <v>38</v>
      </c>
      <c r="O24" s="19">
        <f>VLOOKUP($A24,[1]Лист3!$1:$1048576,14,FALSE)</f>
        <v>6</v>
      </c>
      <c r="P24" s="19">
        <f>VLOOKUP($A24,[1]Лист3!$1:$1048576,15,FALSE)</f>
        <v>0.5</v>
      </c>
      <c r="Q24" s="19">
        <f>VLOOKUP($A24,[1]Лист3!$1:$1048576,16,FALSE)</f>
        <v>0</v>
      </c>
      <c r="R24" s="19">
        <f>VLOOKUP($A24,[1]Лист3!$1:$1048576,17,FALSE)</f>
        <v>0</v>
      </c>
    </row>
    <row r="25" spans="1:18" ht="18.75" x14ac:dyDescent="0.3">
      <c r="A25" s="15" t="s">
        <v>31</v>
      </c>
      <c r="B25" s="15" t="s">
        <v>32</v>
      </c>
      <c r="C25" s="19">
        <f>VLOOKUP($A25,[1]Лист3!$1:$1048576,2,FALSE)</f>
        <v>0.6</v>
      </c>
      <c r="D25" s="19">
        <f>VLOOKUP($A25,[1]Лист3!$1:$1048576,3,FALSE)</f>
        <v>0</v>
      </c>
      <c r="E25" s="19">
        <f>VLOOKUP($A25,[1]Лист3!$1:$1048576,4,FALSE)</f>
        <v>0</v>
      </c>
      <c r="F25" s="19">
        <f>VLOOKUP($A25,[1]Лист3!$1:$1048576,5,FALSE)</f>
        <v>0</v>
      </c>
      <c r="G25" s="19">
        <f>VLOOKUP($A25,[1]Лист3!$1:$1048576,6,FALSE)</f>
        <v>33</v>
      </c>
      <c r="H25" s="19">
        <f>VLOOKUP($A25,[1]Лист3!$1:$1048576,7,FALSE)</f>
        <v>136</v>
      </c>
      <c r="I25" s="19">
        <f>VLOOKUP($A25,[1]Лист3!$1:$1048576,8,FALSE)</f>
        <v>0.04</v>
      </c>
      <c r="J25" s="19">
        <f>VLOOKUP($A25,[1]Лист3!$1:$1048576,9,FALSE)</f>
        <v>12</v>
      </c>
      <c r="K25" s="19">
        <f>VLOOKUP($A25,[1]Лист3!$1:$1048576,10,FALSE)</f>
        <v>0</v>
      </c>
      <c r="L25" s="19">
        <f>VLOOKUP($A25,[1]Лист3!$1:$1048576,11,FALSE)</f>
        <v>0</v>
      </c>
      <c r="M25" s="19">
        <f>VLOOKUP($A25,[1]Лист3!$1:$1048576,12,FALSE)</f>
        <v>10</v>
      </c>
      <c r="N25" s="19">
        <f>VLOOKUP($A25,[1]Лист3!$1:$1048576,13,FALSE)</f>
        <v>30</v>
      </c>
      <c r="O25" s="19">
        <f>VLOOKUP($A25,[1]Лист3!$1:$1048576,14,FALSE)</f>
        <v>24</v>
      </c>
      <c r="P25" s="19">
        <f>VLOOKUP($A25,[1]Лист3!$1:$1048576,15,FALSE)</f>
        <v>0.4</v>
      </c>
      <c r="Q25" s="19">
        <f>VLOOKUP($A25,[1]Лист3!$1:$1048576,16,FALSE)</f>
        <v>0.08</v>
      </c>
      <c r="R25" s="19">
        <f>VLOOKUP($A25,[1]Лист3!$1:$1048576,17,FALSE)</f>
        <v>0</v>
      </c>
    </row>
    <row r="26" spans="1:18" ht="18.75" x14ac:dyDescent="0.3">
      <c r="A26" s="5"/>
      <c r="B26" s="5" t="s">
        <v>20</v>
      </c>
      <c r="C26" s="6">
        <f>SUM(C24:C25)</f>
        <v>4.8999999999999995</v>
      </c>
      <c r="D26" s="6">
        <f t="shared" ref="D26:R26" si="3">SUM(D24:D25)</f>
        <v>0.6</v>
      </c>
      <c r="E26" s="6">
        <f t="shared" si="3"/>
        <v>5</v>
      </c>
      <c r="F26" s="6">
        <f t="shared" si="3"/>
        <v>0.4</v>
      </c>
      <c r="G26" s="6">
        <f t="shared" si="3"/>
        <v>68.3</v>
      </c>
      <c r="H26" s="6">
        <f t="shared" si="3"/>
        <v>339</v>
      </c>
      <c r="I26" s="6">
        <f t="shared" si="3"/>
        <v>0.09</v>
      </c>
      <c r="J26" s="6">
        <f t="shared" si="3"/>
        <v>12</v>
      </c>
      <c r="K26" s="6">
        <f t="shared" si="3"/>
        <v>0.04</v>
      </c>
      <c r="L26" s="6">
        <f t="shared" si="3"/>
        <v>0.6</v>
      </c>
      <c r="M26" s="6">
        <f t="shared" si="3"/>
        <v>24</v>
      </c>
      <c r="N26" s="6">
        <f t="shared" si="3"/>
        <v>68</v>
      </c>
      <c r="O26" s="6">
        <f t="shared" si="3"/>
        <v>30</v>
      </c>
      <c r="P26" s="6">
        <f t="shared" si="3"/>
        <v>0.9</v>
      </c>
      <c r="Q26" s="6">
        <f t="shared" si="3"/>
        <v>0.08</v>
      </c>
      <c r="R26" s="6">
        <f t="shared" si="3"/>
        <v>0</v>
      </c>
    </row>
    <row r="27" spans="1:18" ht="18.75" x14ac:dyDescent="0.3">
      <c r="A27" s="14"/>
      <c r="B27" s="14" t="s">
        <v>15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</row>
    <row r="28" spans="1:18" ht="18.75" x14ac:dyDescent="0.3">
      <c r="A28" s="15" t="s">
        <v>47</v>
      </c>
      <c r="B28" s="15" t="s">
        <v>38</v>
      </c>
      <c r="C28" s="19">
        <f>VLOOKUP($A28,[1]Лист3!$1:$1048576,2,FALSE)</f>
        <v>0.8</v>
      </c>
      <c r="D28" s="19">
        <f>VLOOKUP($A28,[1]Лист3!$1:$1048576,3,FALSE)</f>
        <v>0</v>
      </c>
      <c r="E28" s="19">
        <f>VLOOKUP($A28,[1]Лист3!$1:$1048576,4,FALSE)</f>
        <v>0.1</v>
      </c>
      <c r="F28" s="19">
        <f>VLOOKUP($A28,[1]Лист3!$1:$1048576,5,FALSE)</f>
        <v>0.1</v>
      </c>
      <c r="G28" s="19">
        <f>VLOOKUP($A28,[1]Лист3!$1:$1048576,6,FALSE)</f>
        <v>2.5</v>
      </c>
      <c r="H28" s="19">
        <f>VLOOKUP($A28,[1]Лист3!$1:$1048576,7,FALSE)</f>
        <v>14</v>
      </c>
      <c r="I28" s="19">
        <f>VLOOKUP($A28,[1]Лист3!$1:$1048576,8,FALSE)</f>
        <v>0.03</v>
      </c>
      <c r="J28" s="19">
        <f>VLOOKUP($A28,[1]Лист3!$1:$1048576,9,FALSE)</f>
        <v>10</v>
      </c>
      <c r="K28" s="19">
        <f>VLOOKUP($A28,[1]Лист3!$1:$1048576,10,FALSE)</f>
        <v>0</v>
      </c>
      <c r="L28" s="19">
        <f>VLOOKUP($A28,[1]Лист3!$1:$1048576,11,FALSE)</f>
        <v>0.1</v>
      </c>
      <c r="M28" s="19">
        <f>VLOOKUP($A28,[1]Лист3!$1:$1048576,12,FALSE)</f>
        <v>23</v>
      </c>
      <c r="N28" s="19">
        <f>VLOOKUP($A28,[1]Лист3!$1:$1048576,13,FALSE)</f>
        <v>42</v>
      </c>
      <c r="O28" s="19">
        <f>VLOOKUP($A28,[1]Лист3!$1:$1048576,14,FALSE)</f>
        <v>14</v>
      </c>
      <c r="P28" s="19">
        <f>VLOOKUP($A28,[1]Лист3!$1:$1048576,15,FALSE)</f>
        <v>0.6</v>
      </c>
      <c r="Q28" s="19">
        <f>VLOOKUP($A28,[1]Лист3!$1:$1048576,16,FALSE)</f>
        <v>0</v>
      </c>
      <c r="R28" s="19">
        <f>VLOOKUP($A28,[1]Лист3!$1:$1048576,17,FALSE)</f>
        <v>0</v>
      </c>
    </row>
    <row r="29" spans="1:18" ht="18.75" x14ac:dyDescent="0.3">
      <c r="A29" s="15">
        <v>343</v>
      </c>
      <c r="B29" s="15" t="s">
        <v>48</v>
      </c>
      <c r="C29" s="19">
        <f>VLOOKUP($A29,[1]Лист3!$1:$1048576,2,FALSE)</f>
        <v>11.48</v>
      </c>
      <c r="D29" s="19">
        <f>VLOOKUP($A29,[1]Лист3!$1:$1048576,3,FALSE)</f>
        <v>10.53</v>
      </c>
      <c r="E29" s="19">
        <f>VLOOKUP($A29,[1]Лист3!$1:$1048576,4,FALSE)</f>
        <v>6.2</v>
      </c>
      <c r="F29" s="19">
        <f>VLOOKUP($A29,[1]Лист3!$1:$1048576,5,FALSE)</f>
        <v>5.76</v>
      </c>
      <c r="G29" s="19">
        <f>VLOOKUP($A29,[1]Лист3!$1:$1048576,6,FALSE)</f>
        <v>5.42</v>
      </c>
      <c r="H29" s="19">
        <f>VLOOKUP($A29,[1]Лист3!$1:$1048576,7,FALSE)</f>
        <v>123</v>
      </c>
      <c r="I29" s="19">
        <f>VLOOKUP($A29,[1]Лист3!$1:$1048576,8,FALSE)</f>
        <v>7.6999999999999999E-2</v>
      </c>
      <c r="J29" s="19">
        <f>VLOOKUP($A29,[1]Лист3!$1:$1048576,9,FALSE)</f>
        <v>4.04</v>
      </c>
      <c r="K29" s="19">
        <f>VLOOKUP($A29,[1]Лист3!$1:$1048576,10,FALSE)</f>
        <v>8.9999999999999993E-3</v>
      </c>
      <c r="L29" s="19">
        <f>VLOOKUP($A29,[1]Лист3!$1:$1048576,11,FALSE)</f>
        <v>3.61</v>
      </c>
      <c r="M29" s="19">
        <f>VLOOKUP($A29,[1]Лист3!$1:$1048576,12,FALSE)</f>
        <v>30.1</v>
      </c>
      <c r="N29" s="19">
        <f>VLOOKUP($A29,[1]Лист3!$1:$1048576,13,FALSE)</f>
        <v>174.6</v>
      </c>
      <c r="O29" s="19">
        <f>VLOOKUP($A29,[1]Лист3!$1:$1048576,14,FALSE)</f>
        <v>33.5</v>
      </c>
      <c r="P29" s="19">
        <f>VLOOKUP($A29,[1]Лист3!$1:$1048576,15,FALSE)</f>
        <v>0.69</v>
      </c>
      <c r="Q29" s="19">
        <f>VLOOKUP($A29,[1]Лист3!$1:$1048576,16,FALSE)</f>
        <v>0</v>
      </c>
      <c r="R29" s="19">
        <f>VLOOKUP($A29,[1]Лист3!$1:$1048576,17,FALSE)</f>
        <v>0</v>
      </c>
    </row>
    <row r="30" spans="1:18" ht="18.75" x14ac:dyDescent="0.3">
      <c r="A30" s="15">
        <v>429</v>
      </c>
      <c r="B30" s="15" t="s">
        <v>16</v>
      </c>
      <c r="C30" s="19">
        <f>VLOOKUP($A30,[1]Лист3!$1:$1048576,2,FALSE)</f>
        <v>3.15</v>
      </c>
      <c r="D30" s="19">
        <f>VLOOKUP($A30,[1]Лист3!$1:$1048576,3,FALSE)</f>
        <v>0.6</v>
      </c>
      <c r="E30" s="19">
        <f>VLOOKUP($A30,[1]Лист3!$1:$1048576,4,FALSE)</f>
        <v>6.6</v>
      </c>
      <c r="F30" s="19">
        <f>VLOOKUP($A30,[1]Лист3!$1:$1048576,5,FALSE)</f>
        <v>0.45</v>
      </c>
      <c r="G30" s="19">
        <f>VLOOKUP($A30,[1]Лист3!$1:$1048576,6,FALSE)</f>
        <v>16.350000000000001</v>
      </c>
      <c r="H30" s="19">
        <f>VLOOKUP($A30,[1]Лист3!$1:$1048576,7,FALSE)</f>
        <v>138</v>
      </c>
      <c r="I30" s="19">
        <f>VLOOKUP($A30,[1]Лист3!$1:$1048576,8,FALSE)</f>
        <v>0.13500000000000001</v>
      </c>
      <c r="J30" s="19">
        <f>VLOOKUP($A30,[1]Лист3!$1:$1048576,9,FALSE)</f>
        <v>5.0999999999999996</v>
      </c>
      <c r="K30" s="19">
        <f>VLOOKUP($A30,[1]Лист3!$1:$1048576,10,FALSE)</f>
        <v>4.4999999999999998E-2</v>
      </c>
      <c r="L30" s="19">
        <f>VLOOKUP($A30,[1]Лист3!$1:$1048576,11,FALSE)</f>
        <v>0.15</v>
      </c>
      <c r="M30" s="19">
        <f>VLOOKUP($A30,[1]Лист3!$1:$1048576,12,FALSE)</f>
        <v>39</v>
      </c>
      <c r="N30" s="19">
        <f>VLOOKUP($A30,[1]Лист3!$1:$1048576,13,FALSE)</f>
        <v>85.5</v>
      </c>
      <c r="O30" s="19">
        <f>VLOOKUP($A30,[1]Лист3!$1:$1048576,14,FALSE)</f>
        <v>28.5</v>
      </c>
      <c r="P30" s="19">
        <f>VLOOKUP($A30,[1]Лист3!$1:$1048576,15,FALSE)</f>
        <v>1.05</v>
      </c>
      <c r="Q30" s="19">
        <f>VLOOKUP($A30,[1]Лист3!$1:$1048576,16,FALSE)</f>
        <v>0</v>
      </c>
      <c r="R30" s="19">
        <f>VLOOKUP($A30,[1]Лист3!$1:$1048576,17,FALSE)</f>
        <v>0</v>
      </c>
    </row>
    <row r="31" spans="1:18" ht="18.75" x14ac:dyDescent="0.3">
      <c r="A31" s="15">
        <v>494</v>
      </c>
      <c r="B31" s="15" t="s">
        <v>33</v>
      </c>
      <c r="C31" s="19">
        <f>VLOOKUP($A31,[1]Лист3!$1:$1048576,2,FALSE)</f>
        <v>0.06</v>
      </c>
      <c r="D31" s="19">
        <f>VLOOKUP($A31,[1]Лист3!$1:$1048576,3,FALSE)</f>
        <v>0</v>
      </c>
      <c r="E31" s="19">
        <f>VLOOKUP($A31,[1]Лист3!$1:$1048576,4,FALSE)</f>
        <v>0.01</v>
      </c>
      <c r="F31" s="19">
        <f>VLOOKUP($A31,[1]Лист3!$1:$1048576,5,FALSE)</f>
        <v>0</v>
      </c>
      <c r="G31" s="19">
        <f>VLOOKUP($A31,[1]Лист3!$1:$1048576,6,FALSE)</f>
        <v>15.8</v>
      </c>
      <c r="H31" s="19">
        <f>VLOOKUP($A31,[1]Лист3!$1:$1048576,7,FALSE)</f>
        <v>62.24</v>
      </c>
      <c r="I31" s="19">
        <f>VLOOKUP($A31,[1]Лист3!$1:$1048576,8,FALSE)</f>
        <v>0</v>
      </c>
      <c r="J31" s="19">
        <f>VLOOKUP($A31,[1]Лист3!$1:$1048576,9,FALSE)</f>
        <v>2.8</v>
      </c>
      <c r="K31" s="19">
        <f>VLOOKUP($A31,[1]Лист3!$1:$1048576,10,FALSE)</f>
        <v>0</v>
      </c>
      <c r="L31" s="19">
        <f>VLOOKUP($A31,[1]Лист3!$1:$1048576,11,FALSE)</f>
        <v>0</v>
      </c>
      <c r="M31" s="19">
        <f>VLOOKUP($A31,[1]Лист3!$1:$1048576,12,FALSE)</f>
        <v>3.25</v>
      </c>
      <c r="N31" s="19">
        <f>VLOOKUP($A31,[1]Лист3!$1:$1048576,13,FALSE)</f>
        <v>1.54</v>
      </c>
      <c r="O31" s="19">
        <f>VLOOKUP($A31,[1]Лист3!$1:$1048576,14,FALSE)</f>
        <v>8.4000000000000005E-2</v>
      </c>
      <c r="P31" s="19">
        <f>VLOOKUP($A31,[1]Лист3!$1:$1048576,15,FALSE)</f>
        <v>0.09</v>
      </c>
      <c r="Q31" s="19">
        <f>VLOOKUP($A31,[1]Лист3!$1:$1048576,16,FALSE)</f>
        <v>0</v>
      </c>
      <c r="R31" s="19">
        <f>VLOOKUP($A31,[1]Лист3!$1:$1048576,17,FALSE)</f>
        <v>0</v>
      </c>
    </row>
    <row r="32" spans="1:18" ht="18.75" x14ac:dyDescent="0.3">
      <c r="A32" s="15" t="s">
        <v>25</v>
      </c>
      <c r="B32" s="15" t="s">
        <v>17</v>
      </c>
      <c r="C32" s="19">
        <f>VLOOKUP($A32,[1]Лист3!$1:$1048576,2,FALSE)</f>
        <v>8.36</v>
      </c>
      <c r="D32" s="19">
        <f>VLOOKUP($A32,[1]Лист3!$1:$1048576,3,FALSE)</f>
        <v>0</v>
      </c>
      <c r="E32" s="19">
        <f>VLOOKUP($A32,[1]Лист3!$1:$1048576,4,FALSE)</f>
        <v>0.88</v>
      </c>
      <c r="F32" s="19">
        <f>VLOOKUP($A32,[1]Лист3!$1:$1048576,5,FALSE)</f>
        <v>0.88</v>
      </c>
      <c r="G32" s="19">
        <f>VLOOKUP($A32,[1]Лист3!$1:$1048576,6,FALSE)</f>
        <v>54.12</v>
      </c>
      <c r="H32" s="19">
        <f>VLOOKUP($A32,[1]Лист3!$1:$1048576,7,FALSE)</f>
        <v>258.5</v>
      </c>
      <c r="I32" s="19">
        <f>VLOOKUP($A32,[1]Лист3!$1:$1048576,8,FALSE)</f>
        <v>0.121</v>
      </c>
      <c r="J32" s="19">
        <f>VLOOKUP($A32,[1]Лист3!$1:$1048576,9,FALSE)</f>
        <v>0</v>
      </c>
      <c r="K32" s="19">
        <f>VLOOKUP($A32,[1]Лист3!$1:$1048576,10,FALSE)</f>
        <v>0</v>
      </c>
      <c r="L32" s="19">
        <f>VLOOKUP($A32,[1]Лист3!$1:$1048576,11,FALSE)</f>
        <v>1.21</v>
      </c>
      <c r="M32" s="19">
        <f>VLOOKUP($A32,[1]Лист3!$1:$1048576,12,FALSE)</f>
        <v>22</v>
      </c>
      <c r="N32" s="19">
        <f>VLOOKUP($A32,[1]Лист3!$1:$1048576,13,FALSE)</f>
        <v>71.5</v>
      </c>
      <c r="O32" s="19">
        <f>VLOOKUP($A32,[1]Лист3!$1:$1048576,14,FALSE)</f>
        <v>15.4</v>
      </c>
      <c r="P32" s="19">
        <f>VLOOKUP($A32,[1]Лист3!$1:$1048576,15,FALSE)</f>
        <v>1.21</v>
      </c>
      <c r="Q32" s="19">
        <f>VLOOKUP($A32,[1]Лист3!$1:$1048576,16,FALSE)</f>
        <v>0</v>
      </c>
      <c r="R32" s="19">
        <f>VLOOKUP($A32,[1]Лист3!$1:$1048576,17,FALSE)</f>
        <v>0</v>
      </c>
    </row>
    <row r="33" spans="1:19" s="7" customFormat="1" ht="18.75" x14ac:dyDescent="0.3">
      <c r="A33" s="5"/>
      <c r="B33" s="5" t="s">
        <v>18</v>
      </c>
      <c r="C33" s="6">
        <f>SUM(C28:C32)</f>
        <v>23.85</v>
      </c>
      <c r="D33" s="6">
        <f t="shared" ref="D33:R33" si="4">SUM(D28:D32)</f>
        <v>11.129999999999999</v>
      </c>
      <c r="E33" s="6">
        <f t="shared" si="4"/>
        <v>13.79</v>
      </c>
      <c r="F33" s="6">
        <f t="shared" si="4"/>
        <v>7.1899999999999995</v>
      </c>
      <c r="G33" s="6">
        <f t="shared" si="4"/>
        <v>94.19</v>
      </c>
      <c r="H33" s="6">
        <f t="shared" si="4"/>
        <v>595.74</v>
      </c>
      <c r="I33" s="6">
        <f t="shared" si="4"/>
        <v>0.36299999999999999</v>
      </c>
      <c r="J33" s="6">
        <f t="shared" si="4"/>
        <v>21.94</v>
      </c>
      <c r="K33" s="6">
        <f t="shared" si="4"/>
        <v>5.3999999999999999E-2</v>
      </c>
      <c r="L33" s="6">
        <f t="shared" si="4"/>
        <v>5.07</v>
      </c>
      <c r="M33" s="6">
        <f t="shared" si="4"/>
        <v>117.35</v>
      </c>
      <c r="N33" s="6">
        <f t="shared" si="4"/>
        <v>375.14000000000004</v>
      </c>
      <c r="O33" s="6">
        <f t="shared" si="4"/>
        <v>91.484000000000009</v>
      </c>
      <c r="P33" s="6">
        <f t="shared" si="4"/>
        <v>3.6399999999999997</v>
      </c>
      <c r="Q33" s="6">
        <f t="shared" si="4"/>
        <v>0</v>
      </c>
      <c r="R33" s="6">
        <f t="shared" si="4"/>
        <v>0</v>
      </c>
      <c r="S33"/>
    </row>
    <row r="34" spans="1:19" s="10" customFormat="1" ht="18.75" x14ac:dyDescent="0.3">
      <c r="A34" s="14"/>
      <c r="B34" s="14" t="s">
        <v>19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/>
    </row>
    <row r="35" spans="1:19" s="13" customFormat="1" ht="18.75" x14ac:dyDescent="0.3">
      <c r="A35" s="15" t="s">
        <v>34</v>
      </c>
      <c r="B35" s="15" t="s">
        <v>35</v>
      </c>
      <c r="C35" s="19">
        <f>VLOOKUP($A35,[1]Лист3!$1:$1048576,2,FALSE)</f>
        <v>5.8</v>
      </c>
      <c r="D35" s="19">
        <f>VLOOKUP($A35,[1]Лист3!$1:$1048576,3,FALSE)</f>
        <v>5.8</v>
      </c>
      <c r="E35" s="19">
        <f>VLOOKUP($A35,[1]Лист3!$1:$1048576,4,FALSE)</f>
        <v>5</v>
      </c>
      <c r="F35" s="19">
        <f>VLOOKUP($A35,[1]Лист3!$1:$1048576,5,FALSE)</f>
        <v>0</v>
      </c>
      <c r="G35" s="19">
        <f>VLOOKUP($A35,[1]Лист3!$1:$1048576,6,FALSE)</f>
        <v>13</v>
      </c>
      <c r="H35" s="19">
        <f>VLOOKUP($A35,[1]Лист3!$1:$1048576,7,FALSE)</f>
        <v>120</v>
      </c>
      <c r="I35" s="19">
        <f>VLOOKUP($A35,[1]Лист3!$1:$1048576,8,FALSE)</f>
        <v>0.08</v>
      </c>
      <c r="J35" s="19">
        <f>VLOOKUP($A35,[1]Лист3!$1:$1048576,9,FALSE)</f>
        <v>1.4</v>
      </c>
      <c r="K35" s="19">
        <f>VLOOKUP($A35,[1]Лист3!$1:$1048576,10,FALSE)</f>
        <v>0.04</v>
      </c>
      <c r="L35" s="19">
        <f>VLOOKUP($A35,[1]Лист3!$1:$1048576,11,FALSE)</f>
        <v>0</v>
      </c>
      <c r="M35" s="19">
        <f>VLOOKUP($A35,[1]Лист3!$1:$1048576,12,FALSE)</f>
        <v>240</v>
      </c>
      <c r="N35" s="19">
        <f>VLOOKUP($A35,[1]Лист3!$1:$1048576,13,FALSE)</f>
        <v>180</v>
      </c>
      <c r="O35" s="19">
        <f>VLOOKUP($A35,[1]Лист3!$1:$1048576,14,FALSE)</f>
        <v>28</v>
      </c>
      <c r="P35" s="19">
        <f>VLOOKUP($A35,[1]Лист3!$1:$1048576,15,FALSE)</f>
        <v>0.2</v>
      </c>
      <c r="Q35" s="19">
        <f>VLOOKUP($A35,[1]Лист3!$1:$1048576,16,FALSE)</f>
        <v>0</v>
      </c>
      <c r="R35" s="19">
        <f>VLOOKUP($A35,[1]Лист3!$1:$1048576,17,FALSE)</f>
        <v>0</v>
      </c>
      <c r="S35"/>
    </row>
    <row r="36" spans="1:19" ht="18.75" x14ac:dyDescent="0.3">
      <c r="A36" s="5"/>
      <c r="B36" s="5" t="s">
        <v>20</v>
      </c>
      <c r="C36" s="6">
        <f t="shared" ref="C36:R36" si="5">SUM(C35)</f>
        <v>5.8</v>
      </c>
      <c r="D36" s="6">
        <f t="shared" si="5"/>
        <v>5.8</v>
      </c>
      <c r="E36" s="6">
        <f t="shared" si="5"/>
        <v>5</v>
      </c>
      <c r="F36" s="6">
        <f t="shared" si="5"/>
        <v>0</v>
      </c>
      <c r="G36" s="6">
        <f t="shared" si="5"/>
        <v>13</v>
      </c>
      <c r="H36" s="6">
        <f t="shared" si="5"/>
        <v>120</v>
      </c>
      <c r="I36" s="6">
        <f t="shared" si="5"/>
        <v>0.08</v>
      </c>
      <c r="J36" s="6">
        <f t="shared" si="5"/>
        <v>1.4</v>
      </c>
      <c r="K36" s="6">
        <f t="shared" si="5"/>
        <v>0.04</v>
      </c>
      <c r="L36" s="6">
        <f t="shared" si="5"/>
        <v>0</v>
      </c>
      <c r="M36" s="6">
        <f t="shared" si="5"/>
        <v>240</v>
      </c>
      <c r="N36" s="6">
        <f t="shared" si="5"/>
        <v>180</v>
      </c>
      <c r="O36" s="6">
        <f t="shared" si="5"/>
        <v>28</v>
      </c>
      <c r="P36" s="6">
        <f t="shared" si="5"/>
        <v>0.2</v>
      </c>
      <c r="Q36" s="6">
        <f t="shared" si="5"/>
        <v>0</v>
      </c>
      <c r="R36" s="6">
        <f t="shared" si="5"/>
        <v>0</v>
      </c>
    </row>
    <row r="37" spans="1:19" ht="18.75" x14ac:dyDescent="0.3">
      <c r="A37" s="14"/>
      <c r="B37" s="14" t="s">
        <v>21</v>
      </c>
      <c r="C37" s="18">
        <f>C9+C13+C22+C26+C33+C36</f>
        <v>99.08</v>
      </c>
      <c r="D37" s="18">
        <f t="shared" ref="D37:R37" si="6">D9+D13+D22+D26+D33+D36</f>
        <v>51.069999999999993</v>
      </c>
      <c r="E37" s="18">
        <f t="shared" si="6"/>
        <v>87.32</v>
      </c>
      <c r="F37" s="18">
        <f t="shared" si="6"/>
        <v>22.11</v>
      </c>
      <c r="G37" s="18">
        <f t="shared" si="6"/>
        <v>428.49</v>
      </c>
      <c r="H37" s="18">
        <f t="shared" si="6"/>
        <v>2920.25</v>
      </c>
      <c r="I37" s="18">
        <f t="shared" si="6"/>
        <v>1.232</v>
      </c>
      <c r="J37" s="18">
        <f t="shared" si="6"/>
        <v>61.472000000000001</v>
      </c>
      <c r="K37" s="18">
        <f t="shared" si="6"/>
        <v>0.48499999999999999</v>
      </c>
      <c r="L37" s="18">
        <f t="shared" si="6"/>
        <v>15.319000000000001</v>
      </c>
      <c r="M37" s="18">
        <f t="shared" si="6"/>
        <v>1082.32</v>
      </c>
      <c r="N37" s="18">
        <f t="shared" si="6"/>
        <v>1691.42</v>
      </c>
      <c r="O37" s="18">
        <f t="shared" si="6"/>
        <v>372.19399999999996</v>
      </c>
      <c r="P37" s="18">
        <f t="shared" si="6"/>
        <v>19.354999999999997</v>
      </c>
      <c r="Q37" s="18">
        <f t="shared" si="6"/>
        <v>0.08</v>
      </c>
      <c r="R37" s="18">
        <f t="shared" si="6"/>
        <v>0</v>
      </c>
    </row>
    <row r="38" spans="1:19" ht="18.75" x14ac:dyDescent="0.3">
      <c r="A38" s="14"/>
      <c r="B38" s="14" t="s">
        <v>27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</row>
    <row r="39" spans="1:19" ht="18.75" x14ac:dyDescent="0.3">
      <c r="A39" s="8"/>
      <c r="B39" s="8" t="s">
        <v>0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</row>
    <row r="40" spans="1:19" ht="18.75" x14ac:dyDescent="0.3">
      <c r="A40" s="20">
        <v>313</v>
      </c>
      <c r="B40" s="20" t="s">
        <v>50</v>
      </c>
      <c r="C40" s="21">
        <f>VLOOKUP($A40,[1]Лист6!$1:$1048576,3,FALSE)</f>
        <v>40</v>
      </c>
      <c r="D40" s="21">
        <f>VLOOKUP($A40,[1]Лист6!$1:$1048576,4,FALSE)</f>
        <v>37.5</v>
      </c>
      <c r="E40" s="21">
        <f>VLOOKUP($A40,[1]Лист6!$1:$1048576,5,FALSE)</f>
        <v>42</v>
      </c>
      <c r="F40" s="21">
        <f>VLOOKUP($A40,[1]Лист6!$1:$1048576,6,FALSE)</f>
        <v>0.5</v>
      </c>
      <c r="G40" s="21">
        <f>VLOOKUP($A40,[1]Лист6!$1:$1048576,7,FALSE)</f>
        <v>39.9</v>
      </c>
      <c r="H40" s="21">
        <f>VLOOKUP($A40,[1]Лист6!$1:$1048576,8,FALSE)</f>
        <v>708</v>
      </c>
      <c r="I40" s="21">
        <f>VLOOKUP($A40,[1]Лист6!$1:$1048576,9,FALSE)</f>
        <v>0.12</v>
      </c>
      <c r="J40" s="21">
        <f>VLOOKUP($A40,[1]Лист6!$1:$1048576,10,FALSE)</f>
        <v>1</v>
      </c>
      <c r="K40" s="21">
        <f>VLOOKUP($A40,[1]Лист6!$1:$1048576,11,FALSE)</f>
        <v>0.33</v>
      </c>
      <c r="L40" s="21">
        <f>VLOOKUP($A40,[1]Лист6!$1:$1048576,12,FALSE)</f>
        <v>1.17</v>
      </c>
      <c r="M40" s="21">
        <f>VLOOKUP($A40,[1]Лист6!$1:$1048576,13,FALSE)</f>
        <v>495</v>
      </c>
      <c r="N40" s="21">
        <f>VLOOKUP($A40,[1]Лист6!$1:$1048576,14,FALSE)</f>
        <v>578</v>
      </c>
      <c r="O40" s="21">
        <f>VLOOKUP($A40,[1]Лист6!$1:$1048576,15,FALSE)</f>
        <v>63</v>
      </c>
      <c r="P40" s="21">
        <f>VLOOKUP($A40,[1]Лист6!$1:$1048576,16,FALSE)</f>
        <v>1.7</v>
      </c>
      <c r="Q40" s="21">
        <f>VLOOKUP($A40,[1]Лист6!$1:$1048576,17,FALSE)</f>
        <v>0</v>
      </c>
      <c r="R40" s="21">
        <f>VLOOKUP($A40,[1]Лист6!$1:$1048576,18,FALSE)</f>
        <v>0</v>
      </c>
    </row>
    <row r="41" spans="1:19" ht="18.75" x14ac:dyDescent="0.3">
      <c r="A41" s="12">
        <v>501</v>
      </c>
      <c r="B41" s="12" t="s">
        <v>28</v>
      </c>
      <c r="C41" s="4">
        <f>VLOOKUP($A41,[1]Лист6!$1:$1048576,3,FALSE)</f>
        <v>3.2</v>
      </c>
      <c r="D41" s="4">
        <f>VLOOKUP($A41,[1]Лист6!$1:$1048576,4,FALSE)</f>
        <v>2.9</v>
      </c>
      <c r="E41" s="4">
        <f>VLOOKUP($A41,[1]Лист6!$1:$1048576,5,FALSE)</f>
        <v>2.7</v>
      </c>
      <c r="F41" s="4">
        <f>VLOOKUP($A41,[1]Лист6!$1:$1048576,6,FALSE)</f>
        <v>0.1</v>
      </c>
      <c r="G41" s="4">
        <f>VLOOKUP($A41,[1]Лист6!$1:$1048576,7,FALSE)</f>
        <v>15.9</v>
      </c>
      <c r="H41" s="4">
        <f>VLOOKUP($A41,[1]Лист6!$1:$1048576,8,FALSE)</f>
        <v>79</v>
      </c>
      <c r="I41" s="4">
        <f>VLOOKUP($A41,[1]Лист6!$1:$1048576,9,FALSE)</f>
        <v>0.04</v>
      </c>
      <c r="J41" s="4">
        <f>VLOOKUP($A41,[1]Лист6!$1:$1048576,10,FALSE)</f>
        <v>1.3</v>
      </c>
      <c r="K41" s="4">
        <f>VLOOKUP($A41,[1]Лист6!$1:$1048576,11,FALSE)</f>
        <v>0.02</v>
      </c>
      <c r="L41" s="4">
        <f>VLOOKUP($A41,[1]Лист6!$1:$1048576,12,FALSE)</f>
        <v>0</v>
      </c>
      <c r="M41" s="4">
        <f>VLOOKUP($A41,[1]Лист6!$1:$1048576,13,FALSE)</f>
        <v>126</v>
      </c>
      <c r="N41" s="4">
        <f>VLOOKUP($A41,[1]Лист6!$1:$1048576,14,FALSE)</f>
        <v>90</v>
      </c>
      <c r="O41" s="4">
        <f>VLOOKUP($A41,[1]Лист6!$1:$1048576,15,FALSE)</f>
        <v>14</v>
      </c>
      <c r="P41" s="4">
        <f>VLOOKUP($A41,[1]Лист6!$1:$1048576,16,FALSE)</f>
        <v>0.1</v>
      </c>
      <c r="Q41" s="4">
        <f>VLOOKUP($A41,[1]Лист6!$1:$1048576,17,FALSE)</f>
        <v>0</v>
      </c>
      <c r="R41" s="4">
        <f>VLOOKUP($A41,[1]Лист6!$1:$1048576,18,FALSE)</f>
        <v>0</v>
      </c>
    </row>
    <row r="42" spans="1:19" ht="18.75" x14ac:dyDescent="0.3">
      <c r="A42" s="12">
        <v>100</v>
      </c>
      <c r="B42" s="12" t="s">
        <v>1</v>
      </c>
      <c r="C42" s="4">
        <f>VLOOKUP($A42,[1]Лист6!$1:$1048576,3,FALSE)</f>
        <v>3.07</v>
      </c>
      <c r="D42" s="4">
        <f>VLOOKUP($A42,[1]Лист6!$1:$1048576,4,FALSE)</f>
        <v>3.07</v>
      </c>
      <c r="E42" s="4">
        <f>VLOOKUP($A42,[1]Лист6!$1:$1048576,5,FALSE)</f>
        <v>3.13</v>
      </c>
      <c r="F42" s="4">
        <f>VLOOKUP($A42,[1]Лист6!$1:$1048576,6,FALSE)</f>
        <v>0</v>
      </c>
      <c r="G42" s="4">
        <f>VLOOKUP($A42,[1]Лист6!$1:$1048576,7,FALSE)</f>
        <v>0</v>
      </c>
      <c r="H42" s="4">
        <f>VLOOKUP($A42,[1]Лист6!$1:$1048576,8,FALSE)</f>
        <v>41.16</v>
      </c>
      <c r="I42" s="4">
        <f>VLOOKUP($A42,[1]Лист6!$1:$1048576,9,FALSE)</f>
        <v>4.0000000000000001E-3</v>
      </c>
      <c r="J42" s="4">
        <f>VLOOKUP($A42,[1]Лист6!$1:$1048576,10,FALSE)</f>
        <v>8.4000000000000005E-2</v>
      </c>
      <c r="K42" s="4">
        <f>VLOOKUP($A42,[1]Лист6!$1:$1048576,11,FALSE)</f>
        <v>2.8000000000000001E-2</v>
      </c>
      <c r="L42" s="4">
        <f>VLOOKUP($A42,[1]Лист6!$1:$1048576,12,FALSE)</f>
        <v>0.06</v>
      </c>
      <c r="M42" s="4">
        <f>VLOOKUP($A42,[1]Лист6!$1:$1048576,13,FALSE)</f>
        <v>108</v>
      </c>
      <c r="N42" s="4">
        <f>VLOOKUP($A42,[1]Лист6!$1:$1048576,14,FALSE)</f>
        <v>70.599999999999994</v>
      </c>
      <c r="O42" s="4">
        <f>VLOOKUP($A42,[1]Лист6!$1:$1048576,15,FALSE)</f>
        <v>6</v>
      </c>
      <c r="P42" s="4">
        <f>VLOOKUP($A42,[1]Лист6!$1:$1048576,16,FALSE)</f>
        <v>0.108</v>
      </c>
      <c r="Q42" s="4">
        <f>VLOOKUP($A42,[1]Лист6!$1:$1048576,17,FALSE)</f>
        <v>0</v>
      </c>
      <c r="R42" s="4">
        <f>VLOOKUP($A42,[1]Лист6!$1:$1048576,18,FALSE)</f>
        <v>0</v>
      </c>
    </row>
    <row r="43" spans="1:19" ht="18.75" x14ac:dyDescent="0.3">
      <c r="A43" s="12">
        <v>105</v>
      </c>
      <c r="B43" s="12" t="s">
        <v>2</v>
      </c>
      <c r="C43" s="4">
        <f>VLOOKUP($A43,[1]Лист6!$1:$1048576,3,FALSE)</f>
        <v>7.4999999999999997E-2</v>
      </c>
      <c r="D43" s="4">
        <f>VLOOKUP($A43,[1]Лист6!$1:$1048576,4,FALSE)</f>
        <v>7.4999999999999997E-2</v>
      </c>
      <c r="E43" s="4">
        <f>VLOOKUP($A43,[1]Лист6!$1:$1048576,5,FALSE)</f>
        <v>12.38</v>
      </c>
      <c r="F43" s="4">
        <f>VLOOKUP($A43,[1]Лист6!$1:$1048576,6,FALSE)</f>
        <v>0</v>
      </c>
      <c r="G43" s="4">
        <f>VLOOKUP($A43,[1]Лист6!$1:$1048576,7,FALSE)</f>
        <v>0.12</v>
      </c>
      <c r="H43" s="4">
        <f>VLOOKUP($A43,[1]Лист6!$1:$1048576,8,FALSE)</f>
        <v>112.2</v>
      </c>
      <c r="I43" s="4">
        <f>VLOOKUP($A43,[1]Лист6!$1:$1048576,9,FALSE)</f>
        <v>0</v>
      </c>
      <c r="J43" s="4">
        <f>VLOOKUP($A43,[1]Лист6!$1:$1048576,10,FALSE)</f>
        <v>0</v>
      </c>
      <c r="K43" s="4">
        <f>VLOOKUP($A43,[1]Лист6!$1:$1048576,11,FALSE)</f>
        <v>8.7999999999999995E-2</v>
      </c>
      <c r="L43" s="4">
        <f>VLOOKUP($A43,[1]Лист6!$1:$1048576,12,FALSE)</f>
        <v>0.15</v>
      </c>
      <c r="M43" s="4">
        <f>VLOOKUP($A43,[1]Лист6!$1:$1048576,13,FALSE)</f>
        <v>1.8</v>
      </c>
      <c r="N43" s="4">
        <f>VLOOKUP($A43,[1]Лист6!$1:$1048576,14,FALSE)</f>
        <v>2.85</v>
      </c>
      <c r="O43" s="4">
        <f>VLOOKUP($A43,[1]Лист6!$1:$1048576,15,FALSE)</f>
        <v>0</v>
      </c>
      <c r="P43" s="4">
        <f>VLOOKUP($A43,[1]Лист6!$1:$1048576,16,FALSE)</f>
        <v>0.03</v>
      </c>
      <c r="Q43" s="4">
        <f>VLOOKUP($A43,[1]Лист6!$1:$1048576,17,FALSE)</f>
        <v>0</v>
      </c>
      <c r="R43" s="4">
        <f>VLOOKUP($A43,[1]Лист6!$1:$1048576,18,FALSE)</f>
        <v>0</v>
      </c>
    </row>
    <row r="44" spans="1:19" ht="18.75" x14ac:dyDescent="0.3">
      <c r="A44" s="12">
        <v>108</v>
      </c>
      <c r="B44" s="12" t="s">
        <v>17</v>
      </c>
      <c r="C44" s="4">
        <f>VLOOKUP($A44,[1]Лист6!$1:$1048576,3,FALSE)</f>
        <v>8.36</v>
      </c>
      <c r="D44" s="4">
        <f>VLOOKUP($A44,[1]Лист6!$1:$1048576,4,FALSE)</f>
        <v>0</v>
      </c>
      <c r="E44" s="4">
        <f>VLOOKUP($A44,[1]Лист6!$1:$1048576,5,FALSE)</f>
        <v>0.88</v>
      </c>
      <c r="F44" s="4">
        <f>VLOOKUP($A44,[1]Лист6!$1:$1048576,6,FALSE)</f>
        <v>0.88</v>
      </c>
      <c r="G44" s="4">
        <f>VLOOKUP($A44,[1]Лист6!$1:$1048576,7,FALSE)</f>
        <v>54.12</v>
      </c>
      <c r="H44" s="4">
        <f>VLOOKUP($A44,[1]Лист6!$1:$1048576,8,FALSE)</f>
        <v>258.5</v>
      </c>
      <c r="I44" s="4">
        <f>VLOOKUP($A44,[1]Лист6!$1:$1048576,9,FALSE)</f>
        <v>0.121</v>
      </c>
      <c r="J44" s="4">
        <f>VLOOKUP($A44,[1]Лист6!$1:$1048576,10,FALSE)</f>
        <v>0</v>
      </c>
      <c r="K44" s="4">
        <f>VLOOKUP($A44,[1]Лист6!$1:$1048576,11,FALSE)</f>
        <v>0</v>
      </c>
      <c r="L44" s="4">
        <f>VLOOKUP($A44,[1]Лист6!$1:$1048576,12,FALSE)</f>
        <v>1.21</v>
      </c>
      <c r="M44" s="4">
        <f>VLOOKUP($A44,[1]Лист6!$1:$1048576,13,FALSE)</f>
        <v>22</v>
      </c>
      <c r="N44" s="4">
        <f>VLOOKUP($A44,[1]Лист6!$1:$1048576,14,FALSE)</f>
        <v>71.5</v>
      </c>
      <c r="O44" s="4">
        <f>VLOOKUP($A44,[1]Лист6!$1:$1048576,15,FALSE)</f>
        <v>15.4</v>
      </c>
      <c r="P44" s="4">
        <f>VLOOKUP($A44,[1]Лист6!$1:$1048576,16,FALSE)</f>
        <v>1.21</v>
      </c>
      <c r="Q44" s="4">
        <f>VLOOKUP($A44,[1]Лист6!$1:$1048576,17,FALSE)</f>
        <v>0</v>
      </c>
      <c r="R44" s="4">
        <f>VLOOKUP($A44,[1]Лист6!$1:$1048576,18,FALSE)</f>
        <v>0</v>
      </c>
    </row>
    <row r="45" spans="1:19" ht="18.75" x14ac:dyDescent="0.3">
      <c r="A45" s="5"/>
      <c r="B45" s="5" t="s">
        <v>4</v>
      </c>
      <c r="C45" s="6">
        <f>SUM(C40:C44)</f>
        <v>54.705000000000005</v>
      </c>
      <c r="D45" s="6">
        <f t="shared" ref="D45:R45" si="7">SUM(D40:D44)</f>
        <v>43.545000000000002</v>
      </c>
      <c r="E45" s="6">
        <f t="shared" si="7"/>
        <v>61.090000000000011</v>
      </c>
      <c r="F45" s="6">
        <f t="shared" si="7"/>
        <v>1.48</v>
      </c>
      <c r="G45" s="6">
        <f t="shared" si="7"/>
        <v>110.03999999999999</v>
      </c>
      <c r="H45" s="6">
        <f t="shared" si="7"/>
        <v>1198.8600000000001</v>
      </c>
      <c r="I45" s="6">
        <f t="shared" si="7"/>
        <v>0.28500000000000003</v>
      </c>
      <c r="J45" s="6">
        <f t="shared" si="7"/>
        <v>2.3839999999999999</v>
      </c>
      <c r="K45" s="6">
        <f t="shared" si="7"/>
        <v>0.46600000000000008</v>
      </c>
      <c r="L45" s="6">
        <f t="shared" si="7"/>
        <v>2.59</v>
      </c>
      <c r="M45" s="6">
        <f t="shared" si="7"/>
        <v>752.8</v>
      </c>
      <c r="N45" s="6">
        <f t="shared" si="7"/>
        <v>812.95</v>
      </c>
      <c r="O45" s="6">
        <f t="shared" si="7"/>
        <v>98.4</v>
      </c>
      <c r="P45" s="6">
        <f t="shared" si="7"/>
        <v>3.1480000000000001</v>
      </c>
      <c r="Q45" s="6">
        <f t="shared" si="7"/>
        <v>0</v>
      </c>
      <c r="R45" s="6">
        <f t="shared" si="7"/>
        <v>0</v>
      </c>
    </row>
    <row r="46" spans="1:19" ht="18.75" x14ac:dyDescent="0.3">
      <c r="A46" s="8"/>
      <c r="B46" s="8" t="s">
        <v>5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</row>
    <row r="47" spans="1:19" ht="18.75" x14ac:dyDescent="0.3">
      <c r="A47" s="20" t="s">
        <v>6</v>
      </c>
      <c r="B47" s="20" t="s">
        <v>7</v>
      </c>
      <c r="C47" s="21">
        <f>VLOOKUP($A47,[1]Лист6!$1:$1048576,3,FALSE)</f>
        <v>0.4</v>
      </c>
      <c r="D47" s="21">
        <f>VLOOKUP($A47,[1]Лист6!$1:$1048576,4,FALSE)</f>
        <v>0</v>
      </c>
      <c r="E47" s="21">
        <f>VLOOKUP($A47,[1]Лист6!$1:$1048576,5,FALSE)</f>
        <v>0.4</v>
      </c>
      <c r="F47" s="21">
        <f>VLOOKUP($A47,[1]Лист6!$1:$1048576,6,FALSE)</f>
        <v>0.4</v>
      </c>
      <c r="G47" s="21">
        <f>VLOOKUP($A47,[1]Лист6!$1:$1048576,7,FALSE)</f>
        <v>9.8000000000000007</v>
      </c>
      <c r="H47" s="21">
        <f>VLOOKUP($A47,[1]Лист6!$1:$1048576,8,FALSE)</f>
        <v>47</v>
      </c>
      <c r="I47" s="21">
        <f>VLOOKUP($A47,[1]Лист6!$1:$1048576,9,FALSE)</f>
        <v>0.03</v>
      </c>
      <c r="J47" s="21">
        <f>VLOOKUP($A47,[1]Лист6!$1:$1048576,10,FALSE)</f>
        <v>10</v>
      </c>
      <c r="K47" s="21">
        <f>VLOOKUP($A47,[1]Лист6!$1:$1048576,11,FALSE)</f>
        <v>0</v>
      </c>
      <c r="L47" s="21">
        <f>VLOOKUP($A47,[1]Лист6!$1:$1048576,12,FALSE)</f>
        <v>0.2</v>
      </c>
      <c r="M47" s="21">
        <f>VLOOKUP($A47,[1]Лист6!$1:$1048576,13,FALSE)</f>
        <v>16</v>
      </c>
      <c r="N47" s="21">
        <f>VLOOKUP($A47,[1]Лист6!$1:$1048576,14,FALSE)</f>
        <v>11</v>
      </c>
      <c r="O47" s="21">
        <f>VLOOKUP($A47,[1]Лист6!$1:$1048576,15,FALSE)</f>
        <v>9</v>
      </c>
      <c r="P47" s="21">
        <f>VLOOKUP($A47,[1]Лист6!$1:$1048576,16,FALSE)</f>
        <v>2.2000000000000002</v>
      </c>
      <c r="Q47" s="21">
        <f>VLOOKUP($A47,[1]Лист6!$1:$1048576,17,FALSE)</f>
        <v>0</v>
      </c>
      <c r="R47" s="21">
        <f>VLOOKUP($A47,[1]Лист6!$1:$1048576,18,FALSE)</f>
        <v>0</v>
      </c>
    </row>
    <row r="48" spans="1:19" ht="18.75" x14ac:dyDescent="0.3">
      <c r="A48" s="12" t="s">
        <v>29</v>
      </c>
      <c r="B48" s="12" t="s">
        <v>30</v>
      </c>
      <c r="C48" s="4">
        <f>VLOOKUP($A48,[1]Лист6!$1:$1048576,3,FALSE)</f>
        <v>0.2</v>
      </c>
      <c r="D48" s="4">
        <f>VLOOKUP($A48,[1]Лист6!$1:$1048576,4,FALSE)</f>
        <v>0</v>
      </c>
      <c r="E48" s="4">
        <f>VLOOKUP($A48,[1]Лист6!$1:$1048576,5,FALSE)</f>
        <v>0</v>
      </c>
      <c r="F48" s="4">
        <f>VLOOKUP($A48,[1]Лист6!$1:$1048576,6,FALSE)</f>
        <v>0</v>
      </c>
      <c r="G48" s="4">
        <f>VLOOKUP($A48,[1]Лист6!$1:$1048576,7,FALSE)</f>
        <v>24</v>
      </c>
      <c r="H48" s="4">
        <f>VLOOKUP($A48,[1]Лист6!$1:$1048576,8,FALSE)</f>
        <v>119</v>
      </c>
      <c r="I48" s="4">
        <f>VLOOKUP($A48,[1]Лист6!$1:$1048576,9,FALSE)</f>
        <v>0</v>
      </c>
      <c r="J48" s="4">
        <f>VLOOKUP($A48,[1]Лист6!$1:$1048576,10,FALSE)</f>
        <v>0</v>
      </c>
      <c r="K48" s="4">
        <f>VLOOKUP($A48,[1]Лист6!$1:$1048576,11,FALSE)</f>
        <v>0</v>
      </c>
      <c r="L48" s="4">
        <f>VLOOKUP($A48,[1]Лист6!$1:$1048576,12,FALSE)</f>
        <v>0</v>
      </c>
      <c r="M48" s="4">
        <f>VLOOKUP($A48,[1]Лист6!$1:$1048576,13,FALSE)</f>
        <v>8</v>
      </c>
      <c r="N48" s="4">
        <f>VLOOKUP($A48,[1]Лист6!$1:$1048576,14,FALSE)</f>
        <v>16</v>
      </c>
      <c r="O48" s="4">
        <f>VLOOKUP($A48,[1]Лист6!$1:$1048576,15,FALSE)</f>
        <v>12</v>
      </c>
      <c r="P48" s="4">
        <f>VLOOKUP($A48,[1]Лист6!$1:$1048576,16,FALSE)</f>
        <v>0.9</v>
      </c>
      <c r="Q48" s="4">
        <f>VLOOKUP($A48,[1]Лист6!$1:$1048576,17,FALSE)</f>
        <v>0</v>
      </c>
      <c r="R48" s="4">
        <f>VLOOKUP($A48,[1]Лист6!$1:$1048576,18,FALSE)</f>
        <v>0</v>
      </c>
    </row>
    <row r="49" spans="1:18" ht="18.75" x14ac:dyDescent="0.3">
      <c r="A49" s="5"/>
      <c r="B49" s="5" t="s">
        <v>8</v>
      </c>
      <c r="C49" s="6">
        <f>SUM(C47:C48)</f>
        <v>0.60000000000000009</v>
      </c>
      <c r="D49" s="6">
        <f t="shared" ref="D49:R49" si="8">SUM(D47:D48)</f>
        <v>0</v>
      </c>
      <c r="E49" s="6">
        <f t="shared" si="8"/>
        <v>0.4</v>
      </c>
      <c r="F49" s="6">
        <f t="shared" si="8"/>
        <v>0.4</v>
      </c>
      <c r="G49" s="6">
        <f t="shared" si="8"/>
        <v>33.799999999999997</v>
      </c>
      <c r="H49" s="6">
        <f t="shared" si="8"/>
        <v>166</v>
      </c>
      <c r="I49" s="6">
        <f t="shared" si="8"/>
        <v>0.03</v>
      </c>
      <c r="J49" s="6">
        <f t="shared" si="8"/>
        <v>10</v>
      </c>
      <c r="K49" s="6">
        <f t="shared" si="8"/>
        <v>0</v>
      </c>
      <c r="L49" s="6">
        <f t="shared" si="8"/>
        <v>0.2</v>
      </c>
      <c r="M49" s="6">
        <f t="shared" si="8"/>
        <v>24</v>
      </c>
      <c r="N49" s="6">
        <f t="shared" si="8"/>
        <v>27</v>
      </c>
      <c r="O49" s="6">
        <f t="shared" si="8"/>
        <v>21</v>
      </c>
      <c r="P49" s="6">
        <f t="shared" si="8"/>
        <v>3.1</v>
      </c>
      <c r="Q49" s="6">
        <f t="shared" si="8"/>
        <v>0</v>
      </c>
      <c r="R49" s="6">
        <f t="shared" si="8"/>
        <v>0</v>
      </c>
    </row>
    <row r="50" spans="1:18" ht="18.75" x14ac:dyDescent="0.3">
      <c r="A50" s="8"/>
      <c r="B50" s="8" t="s">
        <v>9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</row>
    <row r="51" spans="1:18" ht="18.75" x14ac:dyDescent="0.3">
      <c r="A51" s="20">
        <v>50</v>
      </c>
      <c r="B51" s="20" t="s">
        <v>42</v>
      </c>
      <c r="C51" s="21">
        <f>VLOOKUP($A51,[1]Лист6!$1:$1048576,3,FALSE)</f>
        <v>2.25</v>
      </c>
      <c r="D51" s="21">
        <f>VLOOKUP($A51,[1]Лист6!$1:$1048576,4,FALSE)</f>
        <v>0</v>
      </c>
      <c r="E51" s="21">
        <f>VLOOKUP($A51,[1]Лист6!$1:$1048576,5,FALSE)</f>
        <v>8.25</v>
      </c>
      <c r="F51" s="21">
        <f>VLOOKUP($A51,[1]Лист6!$1:$1048576,6,FALSE)</f>
        <v>8.25</v>
      </c>
      <c r="G51" s="21">
        <f>VLOOKUP($A51,[1]Лист6!$1:$1048576,7,FALSE)</f>
        <v>12.6</v>
      </c>
      <c r="H51" s="21">
        <f>VLOOKUP($A51,[1]Лист6!$1:$1048576,8,FALSE)</f>
        <v>133.5</v>
      </c>
      <c r="I51" s="21">
        <f>VLOOKUP($A51,[1]Лист6!$1:$1048576,9,FALSE)</f>
        <v>0.03</v>
      </c>
      <c r="J51" s="21">
        <f>VLOOKUP($A51,[1]Лист6!$1:$1048576,10,FALSE)</f>
        <v>8.5500000000000007</v>
      </c>
      <c r="K51" s="21">
        <f>VLOOKUP($A51,[1]Лист6!$1:$1048576,11,FALSE)</f>
        <v>0</v>
      </c>
      <c r="L51" s="21">
        <f>VLOOKUP($A51,[1]Лист6!$1:$1048576,12,FALSE)</f>
        <v>3.45</v>
      </c>
      <c r="M51" s="21">
        <f>VLOOKUP($A51,[1]Лист6!$1:$1048576,13,FALSE)</f>
        <v>49.5</v>
      </c>
      <c r="N51" s="21">
        <f>VLOOKUP($A51,[1]Лист6!$1:$1048576,14,FALSE)</f>
        <v>57</v>
      </c>
      <c r="O51" s="21">
        <f>VLOOKUP($A51,[1]Лист6!$1:$1048576,15,FALSE)</f>
        <v>28.5</v>
      </c>
      <c r="P51" s="21">
        <f>VLOOKUP($A51,[1]Лист6!$1:$1048576,16,FALSE)</f>
        <v>1.95</v>
      </c>
      <c r="Q51" s="21">
        <f>VLOOKUP($A51,[1]Лист6!$1:$1048576,17,FALSE)</f>
        <v>0</v>
      </c>
      <c r="R51" s="21">
        <f>VLOOKUP($A51,[1]Лист6!$1:$1048576,18,FALSE)</f>
        <v>0</v>
      </c>
    </row>
    <row r="52" spans="1:18" ht="18.75" x14ac:dyDescent="0.3">
      <c r="A52" s="12">
        <v>133</v>
      </c>
      <c r="B52" s="12" t="s">
        <v>51</v>
      </c>
      <c r="C52" s="4">
        <f>VLOOKUP($A52,[1]Лист6!$1:$1048576,3,FALSE)</f>
        <v>2.46</v>
      </c>
      <c r="D52" s="4">
        <f>VLOOKUP($A52,[1]Лист6!$1:$1048576,4,FALSE)</f>
        <v>0</v>
      </c>
      <c r="E52" s="4">
        <f>VLOOKUP($A52,[1]Лист6!$1:$1048576,5,FALSE)</f>
        <v>6.3</v>
      </c>
      <c r="F52" s="4">
        <f>VLOOKUP($A52,[1]Лист6!$1:$1048576,6,FALSE)</f>
        <v>6.3</v>
      </c>
      <c r="G52" s="4">
        <f>VLOOKUP($A52,[1]Лист6!$1:$1048576,7,FALSE)</f>
        <v>19.5</v>
      </c>
      <c r="H52" s="4">
        <f>VLOOKUP($A52,[1]Лист6!$1:$1048576,8,FALSE)</f>
        <v>145.5</v>
      </c>
      <c r="I52" s="4">
        <f>VLOOKUP($A52,[1]Лист6!$1:$1048576,9,FALSE)</f>
        <v>0.09</v>
      </c>
      <c r="J52" s="4">
        <f>VLOOKUP($A52,[1]Лист6!$1:$1048576,10,FALSE)</f>
        <v>7.6749999999999998</v>
      </c>
      <c r="K52" s="4">
        <f>VLOOKUP($A52,[1]Лист6!$1:$1048576,11,FALSE)</f>
        <v>0</v>
      </c>
      <c r="L52" s="4">
        <f>VLOOKUP($A52,[1]Лист6!$1:$1048576,12,FALSE)</f>
        <v>2.35</v>
      </c>
      <c r="M52" s="4">
        <f>VLOOKUP($A52,[1]Лист6!$1:$1048576,13,FALSE)</f>
        <v>15.5</v>
      </c>
      <c r="N52" s="4">
        <f>VLOOKUP($A52,[1]Лист6!$1:$1048576,14,FALSE)</f>
        <v>63</v>
      </c>
      <c r="O52" s="4">
        <f>VLOOKUP($A52,[1]Лист6!$1:$1048576,15,FALSE)</f>
        <v>23.25</v>
      </c>
      <c r="P52" s="4">
        <f>VLOOKUP($A52,[1]Лист6!$1:$1048576,16,FALSE)</f>
        <v>0.92500000000000004</v>
      </c>
      <c r="Q52" s="4">
        <f>VLOOKUP($A52,[1]Лист6!$1:$1048576,17,FALSE)</f>
        <v>0</v>
      </c>
      <c r="R52" s="4">
        <f>VLOOKUP($A52,[1]Лист6!$1:$1048576,18,FALSE)</f>
        <v>0</v>
      </c>
    </row>
    <row r="53" spans="1:18" ht="18.75" x14ac:dyDescent="0.3">
      <c r="A53" s="12">
        <v>80</v>
      </c>
      <c r="B53" s="12" t="s">
        <v>10</v>
      </c>
      <c r="C53" s="4">
        <f>VLOOKUP($A53,[1]Лист6!$1:$1048576,3,FALSE)</f>
        <v>2.85</v>
      </c>
      <c r="D53" s="4">
        <f>VLOOKUP($A53,[1]Лист6!$1:$1048576,4,FALSE)</f>
        <v>0</v>
      </c>
      <c r="E53" s="4">
        <f>VLOOKUP($A53,[1]Лист6!$1:$1048576,5,FALSE)</f>
        <v>0.96</v>
      </c>
      <c r="F53" s="4">
        <f>VLOOKUP($A53,[1]Лист6!$1:$1048576,6,FALSE)</f>
        <v>0</v>
      </c>
      <c r="G53" s="4">
        <f>VLOOKUP($A53,[1]Лист6!$1:$1048576,7,FALSE)</f>
        <v>0.12</v>
      </c>
      <c r="H53" s="4">
        <f>VLOOKUP($A53,[1]Лист6!$1:$1048576,8,FALSE)</f>
        <v>20.43</v>
      </c>
      <c r="I53" s="4">
        <f>VLOOKUP($A53,[1]Лист6!$1:$1048576,9,FALSE)</f>
        <v>0</v>
      </c>
      <c r="J53" s="4">
        <f>VLOOKUP($A53,[1]Лист6!$1:$1048576,10,FALSE)</f>
        <v>0</v>
      </c>
      <c r="K53" s="4">
        <f>VLOOKUP($A53,[1]Лист6!$1:$1048576,11,FALSE)</f>
        <v>0</v>
      </c>
      <c r="L53" s="4">
        <f>VLOOKUP($A53,[1]Лист6!$1:$1048576,12,FALSE)</f>
        <v>0</v>
      </c>
      <c r="M53" s="4">
        <f>VLOOKUP($A53,[1]Лист6!$1:$1048576,13,FALSE)</f>
        <v>0</v>
      </c>
      <c r="N53" s="4">
        <f>VLOOKUP($A53,[1]Лист6!$1:$1048576,14,FALSE)</f>
        <v>0</v>
      </c>
      <c r="O53" s="4">
        <f>VLOOKUP($A53,[1]Лист6!$1:$1048576,15,FALSE)</f>
        <v>0</v>
      </c>
      <c r="P53" s="4">
        <f>VLOOKUP($A53,[1]Лист6!$1:$1048576,16,FALSE)</f>
        <v>0</v>
      </c>
      <c r="Q53" s="4">
        <f>VLOOKUP($A53,[1]Лист6!$1:$1048576,17,FALSE)</f>
        <v>0</v>
      </c>
      <c r="R53" s="4">
        <f>VLOOKUP($A53,[1]Лист6!$1:$1048576,18,FALSE)</f>
        <v>0</v>
      </c>
    </row>
    <row r="54" spans="1:18" ht="18.75" x14ac:dyDescent="0.3">
      <c r="A54" s="12">
        <v>367</v>
      </c>
      <c r="B54" s="12" t="s">
        <v>45</v>
      </c>
      <c r="C54" s="4">
        <f>VLOOKUP($A54,[1]Лист6!$1:$1048576,3,FALSE)</f>
        <v>5.0999999999999996</v>
      </c>
      <c r="D54" s="4">
        <f>VLOOKUP($A54,[1]Лист6!$1:$1048576,4,FALSE)</f>
        <v>5</v>
      </c>
      <c r="E54" s="4">
        <f>VLOOKUP($A54,[1]Лист6!$1:$1048576,5,FALSE)</f>
        <v>5.8</v>
      </c>
      <c r="F54" s="4">
        <f>VLOOKUP($A54,[1]Лист6!$1:$1048576,6,FALSE)</f>
        <v>0.03</v>
      </c>
      <c r="G54" s="4">
        <f>VLOOKUP($A54,[1]Лист6!$1:$1048576,7,FALSE)</f>
        <v>1.2</v>
      </c>
      <c r="H54" s="4">
        <f>VLOOKUP($A54,[1]Лист6!$1:$1048576,8,FALSE)</f>
        <v>85</v>
      </c>
      <c r="I54" s="4">
        <f>VLOOKUP($A54,[1]Лист6!$1:$1048576,9,FALSE)</f>
        <v>0.04</v>
      </c>
      <c r="J54" s="4">
        <f>VLOOKUP($A54,[1]Лист6!$1:$1048576,10,FALSE)</f>
        <v>0.75</v>
      </c>
      <c r="K54" s="4">
        <f>VLOOKUP($A54,[1]Лист6!$1:$1048576,11,FALSE)</f>
        <v>0.02</v>
      </c>
      <c r="L54" s="4">
        <f>VLOOKUP($A54,[1]Лист6!$1:$1048576,12,FALSE)</f>
        <v>0.4</v>
      </c>
      <c r="M54" s="4">
        <f>VLOOKUP($A54,[1]Лист6!$1:$1048576,13,FALSE)</f>
        <v>10</v>
      </c>
      <c r="N54" s="4">
        <f>VLOOKUP($A54,[1]Лист6!$1:$1048576,14,FALSE)</f>
        <v>124</v>
      </c>
      <c r="O54" s="4">
        <f>VLOOKUP($A54,[1]Лист6!$1:$1048576,15,FALSE)</f>
        <v>17.399999999999999</v>
      </c>
      <c r="P54" s="4">
        <f>VLOOKUP($A54,[1]Лист6!$1:$1048576,16,FALSE)</f>
        <v>1.86</v>
      </c>
      <c r="Q54" s="4">
        <f>VLOOKUP($A54,[1]Лист6!$1:$1048576,17,FALSE)</f>
        <v>0</v>
      </c>
      <c r="R54" s="4">
        <f>VLOOKUP($A54,[1]Лист6!$1:$1048576,18,FALSE)</f>
        <v>0</v>
      </c>
    </row>
    <row r="55" spans="1:18" ht="18.75" x14ac:dyDescent="0.3">
      <c r="A55" s="12">
        <v>291</v>
      </c>
      <c r="B55" s="12" t="s">
        <v>40</v>
      </c>
      <c r="C55" s="4">
        <f>VLOOKUP($A55,[1]Лист6!$1:$1048576,3,FALSE)</f>
        <v>9.43</v>
      </c>
      <c r="D55" s="4">
        <f>VLOOKUP($A55,[1]Лист6!$1:$1048576,4,FALSE)</f>
        <v>0</v>
      </c>
      <c r="E55" s="4">
        <f>VLOOKUP($A55,[1]Лист6!$1:$1048576,5,FALSE)</f>
        <v>1.1299999999999999</v>
      </c>
      <c r="F55" s="4">
        <f>VLOOKUP($A55,[1]Лист6!$1:$1048576,6,FALSE)</f>
        <v>1.1299999999999999</v>
      </c>
      <c r="G55" s="4">
        <f>VLOOKUP($A55,[1]Лист6!$1:$1048576,7,FALSE)</f>
        <v>48.4</v>
      </c>
      <c r="H55" s="4">
        <f>VLOOKUP($A55,[1]Лист6!$1:$1048576,8,FALSE)</f>
        <v>241.5</v>
      </c>
      <c r="I55" s="4">
        <f>VLOOKUP($A55,[1]Лист6!$1:$1048576,9,FALSE)</f>
        <v>9.5000000000000001E-2</v>
      </c>
      <c r="J55" s="4">
        <f>VLOOKUP($A55,[1]Лист6!$1:$1048576,10,FALSE)</f>
        <v>2.5000000000000001E-2</v>
      </c>
      <c r="K55" s="4">
        <f>VLOOKUP($A55,[1]Лист6!$1:$1048576,11,FALSE)</f>
        <v>0</v>
      </c>
      <c r="L55" s="4">
        <f>VLOOKUP($A55,[1]Лист6!$1:$1048576,12,FALSE)</f>
        <v>1.325</v>
      </c>
      <c r="M55" s="4">
        <f>VLOOKUP($A55,[1]Лист6!$1:$1048576,13,FALSE)</f>
        <v>9.5</v>
      </c>
      <c r="N55" s="4">
        <f>VLOOKUP($A55,[1]Лист6!$1:$1048576,14,FALSE)</f>
        <v>59.5</v>
      </c>
      <c r="O55" s="4">
        <f>VLOOKUP($A55,[1]Лист6!$1:$1048576,15,FALSE)</f>
        <v>13.5</v>
      </c>
      <c r="P55" s="4">
        <f>VLOOKUP($A55,[1]Лист6!$1:$1048576,16,FALSE)</f>
        <v>1.3</v>
      </c>
      <c r="Q55" s="4">
        <f>VLOOKUP($A55,[1]Лист6!$1:$1048576,17,FALSE)</f>
        <v>0</v>
      </c>
      <c r="R55" s="4">
        <f>VLOOKUP($A55,[1]Лист6!$1:$1048576,18,FALSE)</f>
        <v>0</v>
      </c>
    </row>
    <row r="56" spans="1:18" ht="18.75" x14ac:dyDescent="0.3">
      <c r="A56" s="12">
        <v>512</v>
      </c>
      <c r="B56" s="12" t="s">
        <v>37</v>
      </c>
      <c r="C56" s="4">
        <f>VLOOKUP($A56,[1]Лист6!$1:$1048576,3,FALSE)</f>
        <v>0.74</v>
      </c>
      <c r="D56" s="4">
        <f>VLOOKUP($A56,[1]Лист6!$1:$1048576,4,FALSE)</f>
        <v>0</v>
      </c>
      <c r="E56" s="4">
        <f>VLOOKUP($A56,[1]Лист6!$1:$1048576,5,FALSE)</f>
        <v>0.16</v>
      </c>
      <c r="F56" s="4">
        <f>VLOOKUP($A56,[1]Лист6!$1:$1048576,6,FALSE)</f>
        <v>0.16</v>
      </c>
      <c r="G56" s="4">
        <f>VLOOKUP($A56,[1]Лист6!$1:$1048576,7,FALSE)</f>
        <v>36.03</v>
      </c>
      <c r="H56" s="4">
        <f>VLOOKUP($A56,[1]Лист6!$1:$1048576,8,FALSE)</f>
        <v>149.77000000000001</v>
      </c>
      <c r="I56" s="4">
        <f>VLOOKUP($A56,[1]Лист6!$1:$1048576,9,FALSE)</f>
        <v>0.05</v>
      </c>
      <c r="J56" s="4">
        <f>VLOOKUP($A56,[1]Лист6!$1:$1048576,10,FALSE)</f>
        <v>0</v>
      </c>
      <c r="K56" s="4">
        <f>VLOOKUP($A56,[1]Лист6!$1:$1048576,11,FALSE)</f>
        <v>0</v>
      </c>
      <c r="L56" s="4">
        <f>VLOOKUP($A56,[1]Лист6!$1:$1048576,12,FALSE)</f>
        <v>0</v>
      </c>
      <c r="M56" s="4">
        <f>VLOOKUP($A56,[1]Лист6!$1:$1048576,13,FALSE)</f>
        <v>26.05</v>
      </c>
      <c r="N56" s="4">
        <f>VLOOKUP($A56,[1]Лист6!$1:$1048576,14,FALSE)</f>
        <v>41.28</v>
      </c>
      <c r="O56" s="4">
        <f>VLOOKUP($A56,[1]Лист6!$1:$1048576,15,FALSE)</f>
        <v>13.44</v>
      </c>
      <c r="P56" s="4">
        <f>VLOOKUP($A56,[1]Лист6!$1:$1048576,16,FALSE)</f>
        <v>1.01</v>
      </c>
      <c r="Q56" s="4">
        <f>VLOOKUP($A56,[1]Лист6!$1:$1048576,17,FALSE)</f>
        <v>0</v>
      </c>
      <c r="R56" s="4">
        <f>VLOOKUP($A56,[1]Лист6!$1:$1048576,18,FALSE)</f>
        <v>0</v>
      </c>
    </row>
    <row r="57" spans="1:18" ht="18.75" x14ac:dyDescent="0.3">
      <c r="A57" s="12">
        <v>109</v>
      </c>
      <c r="B57" s="12" t="s">
        <v>23</v>
      </c>
      <c r="C57" s="4">
        <f>VLOOKUP($A57,[1]Лист6!$1:$1048576,3,FALSE)</f>
        <v>9.9</v>
      </c>
      <c r="D57" s="4">
        <f>VLOOKUP($A57,[1]Лист6!$1:$1048576,4,FALSE)</f>
        <v>0</v>
      </c>
      <c r="E57" s="4">
        <f>VLOOKUP($A57,[1]Лист6!$1:$1048576,5,FALSE)</f>
        <v>1.8</v>
      </c>
      <c r="F57" s="4">
        <f>VLOOKUP($A57,[1]Лист6!$1:$1048576,6,FALSE)</f>
        <v>1.8</v>
      </c>
      <c r="G57" s="4">
        <f>VLOOKUP($A57,[1]Лист6!$1:$1048576,7,FALSE)</f>
        <v>50.1</v>
      </c>
      <c r="H57" s="4">
        <f>VLOOKUP($A57,[1]Лист6!$1:$1048576,8,FALSE)</f>
        <v>261</v>
      </c>
      <c r="I57" s="4">
        <f>VLOOKUP($A57,[1]Лист6!$1:$1048576,9,FALSE)</f>
        <v>0.27</v>
      </c>
      <c r="J57" s="4">
        <f>VLOOKUP($A57,[1]Лист6!$1:$1048576,10,FALSE)</f>
        <v>0</v>
      </c>
      <c r="K57" s="4">
        <f>VLOOKUP($A57,[1]Лист6!$1:$1048576,11,FALSE)</f>
        <v>0</v>
      </c>
      <c r="L57" s="4">
        <f>VLOOKUP($A57,[1]Лист6!$1:$1048576,12,FALSE)</f>
        <v>2.1</v>
      </c>
      <c r="M57" s="4">
        <f>VLOOKUP($A57,[1]Лист6!$1:$1048576,13,FALSE)</f>
        <v>52.5</v>
      </c>
      <c r="N57" s="4">
        <f>VLOOKUP($A57,[1]Лист6!$1:$1048576,14,FALSE)</f>
        <v>237</v>
      </c>
      <c r="O57" s="4">
        <f>VLOOKUP($A57,[1]Лист6!$1:$1048576,15,FALSE)</f>
        <v>70.5</v>
      </c>
      <c r="P57" s="4">
        <f>VLOOKUP($A57,[1]Лист6!$1:$1048576,16,FALSE)</f>
        <v>5.85</v>
      </c>
      <c r="Q57" s="4">
        <f>VLOOKUP($A57,[1]Лист6!$1:$1048576,17,FALSE)</f>
        <v>0</v>
      </c>
      <c r="R57" s="4">
        <f>VLOOKUP($A57,[1]Лист6!$1:$1048576,18,FALSE)</f>
        <v>0</v>
      </c>
    </row>
    <row r="58" spans="1:18" ht="18.75" x14ac:dyDescent="0.3">
      <c r="A58" s="5"/>
      <c r="B58" s="5" t="s">
        <v>12</v>
      </c>
      <c r="C58" s="6">
        <f>SUM(C51:C57)</f>
        <v>32.729999999999997</v>
      </c>
      <c r="D58" s="6">
        <f t="shared" ref="D58:R58" si="9">SUM(D51:D57)</f>
        <v>5</v>
      </c>
      <c r="E58" s="6">
        <f t="shared" si="9"/>
        <v>24.400000000000002</v>
      </c>
      <c r="F58" s="6">
        <f t="shared" si="9"/>
        <v>17.670000000000002</v>
      </c>
      <c r="G58" s="6">
        <f t="shared" si="9"/>
        <v>167.95</v>
      </c>
      <c r="H58" s="6">
        <f t="shared" si="9"/>
        <v>1036.7</v>
      </c>
      <c r="I58" s="6">
        <f t="shared" si="9"/>
        <v>0.57499999999999996</v>
      </c>
      <c r="J58" s="6">
        <f t="shared" si="9"/>
        <v>17</v>
      </c>
      <c r="K58" s="6">
        <f t="shared" si="9"/>
        <v>0.02</v>
      </c>
      <c r="L58" s="6">
        <f t="shared" si="9"/>
        <v>9.6250000000000018</v>
      </c>
      <c r="M58" s="6">
        <f t="shared" si="9"/>
        <v>163.05000000000001</v>
      </c>
      <c r="N58" s="6">
        <f t="shared" si="9"/>
        <v>581.78</v>
      </c>
      <c r="O58" s="6">
        <f t="shared" si="9"/>
        <v>166.59</v>
      </c>
      <c r="P58" s="6">
        <f t="shared" si="9"/>
        <v>12.895</v>
      </c>
      <c r="Q58" s="6">
        <f t="shared" si="9"/>
        <v>0</v>
      </c>
      <c r="R58" s="6">
        <f t="shared" si="9"/>
        <v>0</v>
      </c>
    </row>
    <row r="59" spans="1:18" ht="18.75" x14ac:dyDescent="0.3">
      <c r="A59" s="8"/>
      <c r="B59" s="8" t="s">
        <v>13</v>
      </c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</row>
    <row r="60" spans="1:18" ht="18.75" x14ac:dyDescent="0.3">
      <c r="A60" s="20">
        <v>567</v>
      </c>
      <c r="B60" s="20" t="s">
        <v>46</v>
      </c>
      <c r="C60" s="21">
        <f>VLOOKUP($A60,[1]Лист6!$1:$1048576,3,FALSE)</f>
        <v>4.3</v>
      </c>
      <c r="D60" s="21">
        <f>VLOOKUP($A60,[1]Лист6!$1:$1048576,4,FALSE)</f>
        <v>0.6</v>
      </c>
      <c r="E60" s="21">
        <f>VLOOKUP($A60,[1]Лист6!$1:$1048576,5,FALSE)</f>
        <v>5</v>
      </c>
      <c r="F60" s="21">
        <f>VLOOKUP($A60,[1]Лист6!$1:$1048576,6,FALSE)</f>
        <v>0.4</v>
      </c>
      <c r="G60" s="21">
        <f>VLOOKUP($A60,[1]Лист6!$1:$1048576,7,FALSE)</f>
        <v>35.299999999999997</v>
      </c>
      <c r="H60" s="21">
        <f>VLOOKUP($A60,[1]Лист6!$1:$1048576,8,FALSE)</f>
        <v>203</v>
      </c>
      <c r="I60" s="21">
        <f>VLOOKUP($A60,[1]Лист6!$1:$1048576,9,FALSE)</f>
        <v>0.05</v>
      </c>
      <c r="J60" s="21">
        <f>VLOOKUP($A60,[1]Лист6!$1:$1048576,10,FALSE)</f>
        <v>0</v>
      </c>
      <c r="K60" s="21">
        <f>VLOOKUP($A60,[1]Лист6!$1:$1048576,11,FALSE)</f>
        <v>0.04</v>
      </c>
      <c r="L60" s="21">
        <f>VLOOKUP($A60,[1]Лист6!$1:$1048576,12,FALSE)</f>
        <v>0.6</v>
      </c>
      <c r="M60" s="21">
        <f>VLOOKUP($A60,[1]Лист6!$1:$1048576,13,FALSE)</f>
        <v>14</v>
      </c>
      <c r="N60" s="21">
        <f>VLOOKUP($A60,[1]Лист6!$1:$1048576,14,FALSE)</f>
        <v>38</v>
      </c>
      <c r="O60" s="21">
        <f>VLOOKUP($A60,[1]Лист6!$1:$1048576,15,FALSE)</f>
        <v>6</v>
      </c>
      <c r="P60" s="21">
        <f>VLOOKUP($A60,[1]Лист6!$1:$1048576,16,FALSE)</f>
        <v>0.5</v>
      </c>
      <c r="Q60" s="21">
        <f>VLOOKUP($A60,[1]Лист6!$1:$1048576,17,FALSE)</f>
        <v>0</v>
      </c>
      <c r="R60" s="21">
        <f>VLOOKUP($A60,[1]Лист6!$1:$1048576,18,FALSE)</f>
        <v>0</v>
      </c>
    </row>
    <row r="61" spans="1:18" ht="18.75" x14ac:dyDescent="0.3">
      <c r="A61" s="12" t="s">
        <v>31</v>
      </c>
      <c r="B61" s="12" t="s">
        <v>32</v>
      </c>
      <c r="C61" s="4">
        <f>VLOOKUP($A61,[1]Лист6!$1:$1048576,3,FALSE)</f>
        <v>0.6</v>
      </c>
      <c r="D61" s="4">
        <f>VLOOKUP($A61,[1]Лист6!$1:$1048576,4,FALSE)</f>
        <v>0</v>
      </c>
      <c r="E61" s="4">
        <f>VLOOKUP($A61,[1]Лист6!$1:$1048576,5,FALSE)</f>
        <v>0</v>
      </c>
      <c r="F61" s="4">
        <f>VLOOKUP($A61,[1]Лист6!$1:$1048576,6,FALSE)</f>
        <v>0</v>
      </c>
      <c r="G61" s="4">
        <f>VLOOKUP($A61,[1]Лист6!$1:$1048576,7,FALSE)</f>
        <v>33</v>
      </c>
      <c r="H61" s="4">
        <f>VLOOKUP($A61,[1]Лист6!$1:$1048576,8,FALSE)</f>
        <v>136</v>
      </c>
      <c r="I61" s="4">
        <f>VLOOKUP($A61,[1]Лист6!$1:$1048576,9,FALSE)</f>
        <v>0.04</v>
      </c>
      <c r="J61" s="4">
        <f>VLOOKUP($A61,[1]Лист6!$1:$1048576,10,FALSE)</f>
        <v>12</v>
      </c>
      <c r="K61" s="4">
        <f>VLOOKUP($A61,[1]Лист6!$1:$1048576,11,FALSE)</f>
        <v>0</v>
      </c>
      <c r="L61" s="4">
        <f>VLOOKUP($A61,[1]Лист6!$1:$1048576,12,FALSE)</f>
        <v>0</v>
      </c>
      <c r="M61" s="4">
        <f>VLOOKUP($A61,[1]Лист6!$1:$1048576,13,FALSE)</f>
        <v>10</v>
      </c>
      <c r="N61" s="4">
        <f>VLOOKUP($A61,[1]Лист6!$1:$1048576,14,FALSE)</f>
        <v>30</v>
      </c>
      <c r="O61" s="4">
        <f>VLOOKUP($A61,[1]Лист6!$1:$1048576,15,FALSE)</f>
        <v>24</v>
      </c>
      <c r="P61" s="4">
        <f>VLOOKUP($A61,[1]Лист6!$1:$1048576,16,FALSE)</f>
        <v>0.4</v>
      </c>
      <c r="Q61" s="4">
        <f>VLOOKUP($A61,[1]Лист6!$1:$1048576,17,FALSE)</f>
        <v>0.08</v>
      </c>
      <c r="R61" s="4">
        <f>VLOOKUP($A61,[1]Лист6!$1:$1048576,18,FALSE)</f>
        <v>0</v>
      </c>
    </row>
    <row r="62" spans="1:18" ht="18.75" x14ac:dyDescent="0.3">
      <c r="A62" s="5"/>
      <c r="B62" s="5" t="s">
        <v>14</v>
      </c>
      <c r="C62" s="6">
        <f>SUM(C60:C61)</f>
        <v>4.8999999999999995</v>
      </c>
      <c r="D62" s="6">
        <f t="shared" ref="D62:R62" si="10">SUM(D60:D61)</f>
        <v>0.6</v>
      </c>
      <c r="E62" s="6">
        <f t="shared" si="10"/>
        <v>5</v>
      </c>
      <c r="F62" s="6">
        <f t="shared" si="10"/>
        <v>0.4</v>
      </c>
      <c r="G62" s="6">
        <f t="shared" si="10"/>
        <v>68.3</v>
      </c>
      <c r="H62" s="6">
        <f t="shared" si="10"/>
        <v>339</v>
      </c>
      <c r="I62" s="6">
        <f t="shared" si="10"/>
        <v>0.09</v>
      </c>
      <c r="J62" s="6">
        <f t="shared" si="10"/>
        <v>12</v>
      </c>
      <c r="K62" s="6">
        <f t="shared" si="10"/>
        <v>0.04</v>
      </c>
      <c r="L62" s="6">
        <f t="shared" si="10"/>
        <v>0.6</v>
      </c>
      <c r="M62" s="6">
        <f t="shared" si="10"/>
        <v>24</v>
      </c>
      <c r="N62" s="6">
        <f t="shared" si="10"/>
        <v>68</v>
      </c>
      <c r="O62" s="6">
        <f t="shared" si="10"/>
        <v>30</v>
      </c>
      <c r="P62" s="6">
        <f t="shared" si="10"/>
        <v>0.9</v>
      </c>
      <c r="Q62" s="6">
        <f t="shared" si="10"/>
        <v>0.08</v>
      </c>
      <c r="R62" s="6">
        <f t="shared" si="10"/>
        <v>0</v>
      </c>
    </row>
    <row r="63" spans="1:18" ht="18.75" x14ac:dyDescent="0.3">
      <c r="A63" s="8"/>
      <c r="B63" s="8" t="s">
        <v>15</v>
      </c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</row>
    <row r="64" spans="1:18" ht="18.75" x14ac:dyDescent="0.3">
      <c r="A64" s="20" t="s">
        <v>47</v>
      </c>
      <c r="B64" s="20" t="s">
        <v>36</v>
      </c>
      <c r="C64" s="21">
        <f>VLOOKUP($A64,[1]Лист6!$1:$1048576,3,FALSE)</f>
        <v>1.2</v>
      </c>
      <c r="D64" s="21">
        <f>VLOOKUP($A64,[1]Лист6!$1:$1048576,4,FALSE)</f>
        <v>0</v>
      </c>
      <c r="E64" s="21">
        <f>VLOOKUP($A64,[1]Лист6!$1:$1048576,5,FALSE)</f>
        <v>0.15</v>
      </c>
      <c r="F64" s="21">
        <f>VLOOKUP($A64,[1]Лист6!$1:$1048576,6,FALSE)</f>
        <v>0.15</v>
      </c>
      <c r="G64" s="21">
        <f>VLOOKUP($A64,[1]Лист6!$1:$1048576,7,FALSE)</f>
        <v>3.75</v>
      </c>
      <c r="H64" s="21">
        <f>VLOOKUP($A64,[1]Лист6!$1:$1048576,8,FALSE)</f>
        <v>21</v>
      </c>
      <c r="I64" s="21">
        <f>VLOOKUP($A64,[1]Лист6!$1:$1048576,9,FALSE)</f>
        <v>4.4999999999999998E-2</v>
      </c>
      <c r="J64" s="21">
        <f>VLOOKUP($A64,[1]Лист6!$1:$1048576,10,FALSE)</f>
        <v>15</v>
      </c>
      <c r="K64" s="21">
        <f>VLOOKUP($A64,[1]Лист6!$1:$1048576,11,FALSE)</f>
        <v>0</v>
      </c>
      <c r="L64" s="21">
        <f>VLOOKUP($A64,[1]Лист6!$1:$1048576,12,FALSE)</f>
        <v>0.15</v>
      </c>
      <c r="M64" s="21">
        <f>VLOOKUP($A64,[1]Лист6!$1:$1048576,13,FALSE)</f>
        <v>34.5</v>
      </c>
      <c r="N64" s="21">
        <f>VLOOKUP($A64,[1]Лист6!$1:$1048576,14,FALSE)</f>
        <v>63</v>
      </c>
      <c r="O64" s="21">
        <f>VLOOKUP($A64,[1]Лист6!$1:$1048576,15,FALSE)</f>
        <v>21</v>
      </c>
      <c r="P64" s="21">
        <f>VLOOKUP($A64,[1]Лист6!$1:$1048576,16,FALSE)</f>
        <v>0.9</v>
      </c>
      <c r="Q64" s="21">
        <f>VLOOKUP($A64,[1]Лист6!$1:$1048576,17,FALSE)</f>
        <v>0</v>
      </c>
      <c r="R64" s="21">
        <f>VLOOKUP($A64,[1]Лист6!$1:$1048576,18,FALSE)</f>
        <v>0</v>
      </c>
    </row>
    <row r="65" spans="1:18" ht="18.75" x14ac:dyDescent="0.3">
      <c r="A65" s="12">
        <v>343</v>
      </c>
      <c r="B65" s="12" t="s">
        <v>52</v>
      </c>
      <c r="C65" s="4">
        <f>VLOOKUP($A65,[1]Лист6!$1:$1048576,3,FALSE)</f>
        <v>14.23</v>
      </c>
      <c r="D65" s="4">
        <f>VLOOKUP($A65,[1]Лист6!$1:$1048576,4,FALSE)</f>
        <v>13.05</v>
      </c>
      <c r="E65" s="4">
        <f>VLOOKUP($A65,[1]Лист6!$1:$1048576,5,FALSE)</f>
        <v>7.7</v>
      </c>
      <c r="F65" s="4">
        <f>VLOOKUP($A65,[1]Лист6!$1:$1048576,6,FALSE)</f>
        <v>7.17</v>
      </c>
      <c r="G65" s="4">
        <f>VLOOKUP($A65,[1]Лист6!$1:$1048576,7,FALSE)</f>
        <v>6.74</v>
      </c>
      <c r="H65" s="4">
        <f>VLOOKUP($A65,[1]Лист6!$1:$1048576,8,FALSE)</f>
        <v>152.91</v>
      </c>
      <c r="I65" s="4">
        <f>VLOOKUP($A65,[1]Лист6!$1:$1048576,9,FALSE)</f>
        <v>9.6000000000000002E-2</v>
      </c>
      <c r="J65" s="4">
        <f>VLOOKUP($A65,[1]Лист6!$1:$1048576,10,FALSE)</f>
        <v>5.0289999999999999</v>
      </c>
      <c r="K65" s="4">
        <f>VLOOKUP($A65,[1]Лист6!$1:$1048576,11,FALSE)</f>
        <v>1.0999999999999999E-2</v>
      </c>
      <c r="L65" s="4">
        <f>VLOOKUP($A65,[1]Лист6!$1:$1048576,12,FALSE)</f>
        <v>4.5</v>
      </c>
      <c r="M65" s="4">
        <f>VLOOKUP($A65,[1]Лист6!$1:$1048576,13,FALSE)</f>
        <v>37.450000000000003</v>
      </c>
      <c r="N65" s="4">
        <f>VLOOKUP($A65,[1]Лист6!$1:$1048576,14,FALSE)</f>
        <v>217.21</v>
      </c>
      <c r="O65" s="4">
        <f>VLOOKUP($A65,[1]Лист6!$1:$1048576,15,FALSE)</f>
        <v>41.73</v>
      </c>
      <c r="P65" s="4">
        <f>VLOOKUP($A65,[1]Лист6!$1:$1048576,16,FALSE)</f>
        <v>0.85599999999999998</v>
      </c>
      <c r="Q65" s="4">
        <f>VLOOKUP($A65,[1]Лист6!$1:$1048576,17,FALSE)</f>
        <v>0</v>
      </c>
      <c r="R65" s="4">
        <f>VLOOKUP($A65,[1]Лист6!$1:$1048576,18,FALSE)</f>
        <v>0</v>
      </c>
    </row>
    <row r="66" spans="1:18" ht="18.75" x14ac:dyDescent="0.3">
      <c r="A66" s="12">
        <v>429</v>
      </c>
      <c r="B66" s="12" t="s">
        <v>24</v>
      </c>
      <c r="C66" s="4">
        <f>VLOOKUP($A66,[1]Лист6!$1:$1048576,3,FALSE)</f>
        <v>4.2</v>
      </c>
      <c r="D66" s="4">
        <f>VLOOKUP($A66,[1]Лист6!$1:$1048576,4,FALSE)</f>
        <v>0.8</v>
      </c>
      <c r="E66" s="4">
        <f>VLOOKUP($A66,[1]Лист6!$1:$1048576,5,FALSE)</f>
        <v>8.8000000000000007</v>
      </c>
      <c r="F66" s="4">
        <f>VLOOKUP($A66,[1]Лист6!$1:$1048576,6,FALSE)</f>
        <v>0.6</v>
      </c>
      <c r="G66" s="4">
        <f>VLOOKUP($A66,[1]Лист6!$1:$1048576,7,FALSE)</f>
        <v>21.8</v>
      </c>
      <c r="H66" s="4">
        <f>VLOOKUP($A66,[1]Лист6!$1:$1048576,8,FALSE)</f>
        <v>184</v>
      </c>
      <c r="I66" s="4">
        <f>VLOOKUP($A66,[1]Лист6!$1:$1048576,9,FALSE)</f>
        <v>0.18</v>
      </c>
      <c r="J66" s="4">
        <f>VLOOKUP($A66,[1]Лист6!$1:$1048576,10,FALSE)</f>
        <v>6.8</v>
      </c>
      <c r="K66" s="4">
        <f>VLOOKUP($A66,[1]Лист6!$1:$1048576,11,FALSE)</f>
        <v>0.06</v>
      </c>
      <c r="L66" s="4">
        <f>VLOOKUP($A66,[1]Лист6!$1:$1048576,12,FALSE)</f>
        <v>0.2</v>
      </c>
      <c r="M66" s="4">
        <f>VLOOKUP($A66,[1]Лист6!$1:$1048576,13,FALSE)</f>
        <v>52</v>
      </c>
      <c r="N66" s="4">
        <f>VLOOKUP($A66,[1]Лист6!$1:$1048576,14,FALSE)</f>
        <v>114</v>
      </c>
      <c r="O66" s="4">
        <f>VLOOKUP($A66,[1]Лист6!$1:$1048576,15,FALSE)</f>
        <v>38</v>
      </c>
      <c r="P66" s="4">
        <f>VLOOKUP($A66,[1]Лист6!$1:$1048576,16,FALSE)</f>
        <v>1.4</v>
      </c>
      <c r="Q66" s="4">
        <f>VLOOKUP($A66,[1]Лист6!$1:$1048576,17,FALSE)</f>
        <v>0</v>
      </c>
      <c r="R66" s="4">
        <f>VLOOKUP($A66,[1]Лист6!$1:$1048576,18,FALSE)</f>
        <v>0</v>
      </c>
    </row>
    <row r="67" spans="1:18" ht="18.75" x14ac:dyDescent="0.3">
      <c r="A67" s="12">
        <v>494</v>
      </c>
      <c r="B67" s="12" t="s">
        <v>33</v>
      </c>
      <c r="C67" s="4">
        <f>VLOOKUP($A67,[1]Лист6!$1:$1048576,3,FALSE)</f>
        <v>0.06</v>
      </c>
      <c r="D67" s="4">
        <f>VLOOKUP($A67,[1]Лист6!$1:$1048576,4,FALSE)</f>
        <v>0</v>
      </c>
      <c r="E67" s="4">
        <f>VLOOKUP($A67,[1]Лист6!$1:$1048576,5,FALSE)</f>
        <v>0.01</v>
      </c>
      <c r="F67" s="4">
        <f>VLOOKUP($A67,[1]Лист6!$1:$1048576,6,FALSE)</f>
        <v>0</v>
      </c>
      <c r="G67" s="4">
        <f>VLOOKUP($A67,[1]Лист6!$1:$1048576,7,FALSE)</f>
        <v>15.8</v>
      </c>
      <c r="H67" s="4">
        <f>VLOOKUP($A67,[1]Лист6!$1:$1048576,8,FALSE)</f>
        <v>62.24</v>
      </c>
      <c r="I67" s="4">
        <f>VLOOKUP($A67,[1]Лист6!$1:$1048576,9,FALSE)</f>
        <v>0</v>
      </c>
      <c r="J67" s="4">
        <f>VLOOKUP($A67,[1]Лист6!$1:$1048576,10,FALSE)</f>
        <v>2.8</v>
      </c>
      <c r="K67" s="4">
        <f>VLOOKUP($A67,[1]Лист6!$1:$1048576,11,FALSE)</f>
        <v>0</v>
      </c>
      <c r="L67" s="4">
        <f>VLOOKUP($A67,[1]Лист6!$1:$1048576,12,FALSE)</f>
        <v>0</v>
      </c>
      <c r="M67" s="4">
        <f>VLOOKUP($A67,[1]Лист6!$1:$1048576,13,FALSE)</f>
        <v>3.25</v>
      </c>
      <c r="N67" s="4">
        <f>VLOOKUP($A67,[1]Лист6!$1:$1048576,14,FALSE)</f>
        <v>1.54</v>
      </c>
      <c r="O67" s="4">
        <f>VLOOKUP($A67,[1]Лист6!$1:$1048576,15,FALSE)</f>
        <v>8.4000000000000005E-2</v>
      </c>
      <c r="P67" s="4">
        <f>VLOOKUP($A67,[1]Лист6!$1:$1048576,16,FALSE)</f>
        <v>0.09</v>
      </c>
      <c r="Q67" s="4">
        <f>VLOOKUP($A67,[1]Лист6!$1:$1048576,17,FALSE)</f>
        <v>0</v>
      </c>
      <c r="R67" s="4">
        <f>VLOOKUP($A67,[1]Лист6!$1:$1048576,18,FALSE)</f>
        <v>0</v>
      </c>
    </row>
    <row r="68" spans="1:18" ht="18.75" x14ac:dyDescent="0.3">
      <c r="A68" s="12" t="s">
        <v>25</v>
      </c>
      <c r="B68" s="12" t="s">
        <v>26</v>
      </c>
      <c r="C68" s="4">
        <f>VLOOKUP($A68,[1]Лист6!$1:$1048576,3,FALSE)</f>
        <v>9.8800000000000008</v>
      </c>
      <c r="D68" s="4">
        <f>VLOOKUP($A68,[1]Лист6!$1:$1048576,4,FALSE)</f>
        <v>0</v>
      </c>
      <c r="E68" s="4">
        <f>VLOOKUP($A68,[1]Лист6!$1:$1048576,5,FALSE)</f>
        <v>1.04</v>
      </c>
      <c r="F68" s="4">
        <f>VLOOKUP($A68,[1]Лист6!$1:$1048576,6,FALSE)</f>
        <v>1.04</v>
      </c>
      <c r="G68" s="4">
        <f>VLOOKUP($A68,[1]Лист6!$1:$1048576,7,FALSE)</f>
        <v>63.96</v>
      </c>
      <c r="H68" s="4">
        <f>VLOOKUP($A68,[1]Лист6!$1:$1048576,8,FALSE)</f>
        <v>305.5</v>
      </c>
      <c r="I68" s="4">
        <f>VLOOKUP($A68,[1]Лист6!$1:$1048576,9,FALSE)</f>
        <v>0.14299999999999999</v>
      </c>
      <c r="J68" s="4">
        <f>VLOOKUP($A68,[1]Лист6!$1:$1048576,10,FALSE)</f>
        <v>0</v>
      </c>
      <c r="K68" s="4">
        <f>VLOOKUP($A68,[1]Лист6!$1:$1048576,11,FALSE)</f>
        <v>0</v>
      </c>
      <c r="L68" s="4">
        <f>VLOOKUP($A68,[1]Лист6!$1:$1048576,12,FALSE)</f>
        <v>1.43</v>
      </c>
      <c r="M68" s="4">
        <f>VLOOKUP($A68,[1]Лист6!$1:$1048576,13,FALSE)</f>
        <v>26</v>
      </c>
      <c r="N68" s="4">
        <f>VLOOKUP($A68,[1]Лист6!$1:$1048576,14,FALSE)</f>
        <v>84.5</v>
      </c>
      <c r="O68" s="4">
        <f>VLOOKUP($A68,[1]Лист6!$1:$1048576,15,FALSE)</f>
        <v>18.2</v>
      </c>
      <c r="P68" s="4">
        <f>VLOOKUP($A68,[1]Лист6!$1:$1048576,16,FALSE)</f>
        <v>1.43</v>
      </c>
      <c r="Q68" s="4">
        <f>VLOOKUP($A68,[1]Лист6!$1:$1048576,17,FALSE)</f>
        <v>0</v>
      </c>
      <c r="R68" s="4">
        <f>VLOOKUP($A68,[1]Лист6!$1:$1048576,18,FALSE)</f>
        <v>0</v>
      </c>
    </row>
    <row r="69" spans="1:18" ht="18.75" x14ac:dyDescent="0.3">
      <c r="A69" s="5"/>
      <c r="B69" s="5" t="s">
        <v>18</v>
      </c>
      <c r="C69" s="6">
        <f t="shared" ref="C69:R69" si="11">SUM(C64:C68)</f>
        <v>29.57</v>
      </c>
      <c r="D69" s="6">
        <f t="shared" si="11"/>
        <v>13.850000000000001</v>
      </c>
      <c r="E69" s="6">
        <f t="shared" si="11"/>
        <v>17.700000000000003</v>
      </c>
      <c r="F69" s="6">
        <f t="shared" si="11"/>
        <v>8.9600000000000009</v>
      </c>
      <c r="G69" s="6">
        <f t="shared" si="11"/>
        <v>112.05000000000001</v>
      </c>
      <c r="H69" s="6">
        <f t="shared" si="11"/>
        <v>725.65</v>
      </c>
      <c r="I69" s="6">
        <f t="shared" si="11"/>
        <v>0.46399999999999997</v>
      </c>
      <c r="J69" s="6">
        <f t="shared" si="11"/>
        <v>29.629000000000001</v>
      </c>
      <c r="K69" s="6">
        <f t="shared" si="11"/>
        <v>7.0999999999999994E-2</v>
      </c>
      <c r="L69" s="6">
        <f t="shared" si="11"/>
        <v>6.28</v>
      </c>
      <c r="M69" s="6">
        <f t="shared" si="11"/>
        <v>153.19999999999999</v>
      </c>
      <c r="N69" s="6">
        <f t="shared" si="11"/>
        <v>480.25000000000006</v>
      </c>
      <c r="O69" s="6">
        <f t="shared" si="11"/>
        <v>119.014</v>
      </c>
      <c r="P69" s="6">
        <f t="shared" si="11"/>
        <v>4.6759999999999993</v>
      </c>
      <c r="Q69" s="6">
        <f t="shared" si="11"/>
        <v>0</v>
      </c>
      <c r="R69" s="6">
        <f t="shared" si="11"/>
        <v>0</v>
      </c>
    </row>
    <row r="70" spans="1:18" ht="18.75" x14ac:dyDescent="0.3">
      <c r="A70" s="8"/>
      <c r="B70" s="8" t="s">
        <v>19</v>
      </c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</row>
    <row r="71" spans="1:18" ht="18.75" x14ac:dyDescent="0.3">
      <c r="A71" s="20" t="s">
        <v>34</v>
      </c>
      <c r="B71" s="20" t="s">
        <v>35</v>
      </c>
      <c r="C71" s="21">
        <f>VLOOKUP($A71,[1]Лист6!$1:$1048576,3,FALSE)</f>
        <v>5.8</v>
      </c>
      <c r="D71" s="21">
        <f>VLOOKUP($A71,[1]Лист6!$1:$1048576,4,FALSE)</f>
        <v>5.8</v>
      </c>
      <c r="E71" s="21">
        <f>VLOOKUP($A71,[1]Лист6!$1:$1048576,5,FALSE)</f>
        <v>5</v>
      </c>
      <c r="F71" s="21">
        <f>VLOOKUP($A71,[1]Лист6!$1:$1048576,6,FALSE)</f>
        <v>0</v>
      </c>
      <c r="G71" s="21">
        <f>VLOOKUP($A71,[1]Лист6!$1:$1048576,7,FALSE)</f>
        <v>13</v>
      </c>
      <c r="H71" s="21">
        <f>VLOOKUP($A71,[1]Лист6!$1:$1048576,8,FALSE)</f>
        <v>120</v>
      </c>
      <c r="I71" s="21">
        <f>VLOOKUP($A71,[1]Лист6!$1:$1048576,9,FALSE)</f>
        <v>0.08</v>
      </c>
      <c r="J71" s="21">
        <f>VLOOKUP($A71,[1]Лист6!$1:$1048576,10,FALSE)</f>
        <v>1.4</v>
      </c>
      <c r="K71" s="21">
        <f>VLOOKUP($A71,[1]Лист6!$1:$1048576,11,FALSE)</f>
        <v>0.04</v>
      </c>
      <c r="L71" s="21">
        <f>VLOOKUP($A71,[1]Лист6!$1:$1048576,12,FALSE)</f>
        <v>0</v>
      </c>
      <c r="M71" s="21">
        <f>VLOOKUP($A71,[1]Лист6!$1:$1048576,13,FALSE)</f>
        <v>240</v>
      </c>
      <c r="N71" s="21">
        <f>VLOOKUP($A71,[1]Лист6!$1:$1048576,14,FALSE)</f>
        <v>180</v>
      </c>
      <c r="O71" s="21">
        <f>VLOOKUP($A71,[1]Лист6!$1:$1048576,15,FALSE)</f>
        <v>28</v>
      </c>
      <c r="P71" s="21">
        <f>VLOOKUP($A71,[1]Лист6!$1:$1048576,16,FALSE)</f>
        <v>0.2</v>
      </c>
      <c r="Q71" s="21">
        <f>VLOOKUP($A71,[1]Лист6!$1:$1048576,17,FALSE)</f>
        <v>0</v>
      </c>
      <c r="R71" s="21">
        <f>VLOOKUP($A71,[1]Лист6!$1:$1048576,18,FALSE)</f>
        <v>0</v>
      </c>
    </row>
    <row r="72" spans="1:18" ht="18.75" x14ac:dyDescent="0.3">
      <c r="A72" s="5"/>
      <c r="B72" s="5" t="s">
        <v>20</v>
      </c>
      <c r="C72" s="6">
        <f t="shared" ref="C72:R72" si="12">SUM(C71)</f>
        <v>5.8</v>
      </c>
      <c r="D72" s="6">
        <f t="shared" si="12"/>
        <v>5.8</v>
      </c>
      <c r="E72" s="6">
        <f t="shared" si="12"/>
        <v>5</v>
      </c>
      <c r="F72" s="6">
        <f t="shared" si="12"/>
        <v>0</v>
      </c>
      <c r="G72" s="6">
        <f t="shared" si="12"/>
        <v>13</v>
      </c>
      <c r="H72" s="6">
        <f t="shared" si="12"/>
        <v>120</v>
      </c>
      <c r="I72" s="6">
        <f t="shared" si="12"/>
        <v>0.08</v>
      </c>
      <c r="J72" s="6">
        <f t="shared" si="12"/>
        <v>1.4</v>
      </c>
      <c r="K72" s="6">
        <f t="shared" si="12"/>
        <v>0.04</v>
      </c>
      <c r="L72" s="6">
        <f t="shared" si="12"/>
        <v>0</v>
      </c>
      <c r="M72" s="6">
        <f t="shared" si="12"/>
        <v>240</v>
      </c>
      <c r="N72" s="6">
        <f t="shared" si="12"/>
        <v>180</v>
      </c>
      <c r="O72" s="6">
        <f t="shared" si="12"/>
        <v>28</v>
      </c>
      <c r="P72" s="6">
        <f t="shared" si="12"/>
        <v>0.2</v>
      </c>
      <c r="Q72" s="6">
        <f t="shared" si="12"/>
        <v>0</v>
      </c>
      <c r="R72" s="6">
        <f t="shared" si="12"/>
        <v>0</v>
      </c>
    </row>
    <row r="73" spans="1:18" ht="18.75" x14ac:dyDescent="0.3">
      <c r="A73" s="8"/>
      <c r="B73" s="8" t="s">
        <v>21</v>
      </c>
      <c r="C73" s="9">
        <f>C45+C49+C58+C62+C69+C72</f>
        <v>128.30500000000001</v>
      </c>
      <c r="D73" s="9">
        <f t="shared" ref="D73:R73" si="13">D45+D49+D58+D62+D69+D72</f>
        <v>68.795000000000002</v>
      </c>
      <c r="E73" s="9">
        <f t="shared" si="13"/>
        <v>113.59000000000002</v>
      </c>
      <c r="F73" s="9">
        <f t="shared" si="13"/>
        <v>28.91</v>
      </c>
      <c r="G73" s="9">
        <f t="shared" si="13"/>
        <v>505.14</v>
      </c>
      <c r="H73" s="9">
        <f t="shared" si="13"/>
        <v>3586.2100000000005</v>
      </c>
      <c r="I73" s="9">
        <f t="shared" si="13"/>
        <v>1.524</v>
      </c>
      <c r="J73" s="9">
        <f t="shared" si="13"/>
        <v>72.413000000000011</v>
      </c>
      <c r="K73" s="9">
        <f t="shared" si="13"/>
        <v>0.63700000000000012</v>
      </c>
      <c r="L73" s="9">
        <f t="shared" si="13"/>
        <v>19.295000000000002</v>
      </c>
      <c r="M73" s="9">
        <f t="shared" si="13"/>
        <v>1357.05</v>
      </c>
      <c r="N73" s="9">
        <f t="shared" si="13"/>
        <v>2149.98</v>
      </c>
      <c r="O73" s="9">
        <f t="shared" si="13"/>
        <v>463.00400000000002</v>
      </c>
      <c r="P73" s="9">
        <f t="shared" si="13"/>
        <v>24.918999999999997</v>
      </c>
      <c r="Q73" s="9">
        <f t="shared" si="13"/>
        <v>0.08</v>
      </c>
      <c r="R73" s="9">
        <f t="shared" si="13"/>
        <v>0</v>
      </c>
    </row>
  </sheetData>
  <mergeCells count="1">
    <mergeCell ref="A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2026-09-03T12:28:57Z</dcterms:created>
  <dcterms:modified xsi:type="dcterms:W3CDTF">2026-09-10T07:56:44Z</dcterms:modified>
</cp:coreProperties>
</file>